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ODBORY\OMIS\Investice\Psi utulek Ostrov\vyskladnění\výkazy výměr\"/>
    </mc:Choice>
  </mc:AlternateContent>
  <bookViews>
    <workbookView xWindow="0" yWindow="0" windowWidth="28800" windowHeight="12435" activeTab="3"/>
  </bookViews>
  <sheets>
    <sheet name="Rekapitulace stavby" sheetId="1" r:id="rId1"/>
    <sheet name="01 - stavební část" sheetId="2" r:id="rId2"/>
    <sheet name="02 - septik + filtr + čer..." sheetId="3" r:id="rId3"/>
    <sheet name="03 - silnoproudá elektrot..." sheetId="4" r:id="rId4"/>
    <sheet name="04-01 - Vnitřní kanalizace" sheetId="5" r:id="rId5"/>
    <sheet name="04-02 - Vnitřní vodovod" sheetId="6" r:id="rId6"/>
    <sheet name="04-03 - Zařizovací předměty" sheetId="7" r:id="rId7"/>
    <sheet name="04-04 - Venkovní vodovod" sheetId="8" r:id="rId8"/>
    <sheet name="04-05 - Ostatní" sheetId="9" r:id="rId9"/>
    <sheet name="05 - vzduchotechnika" sheetId="10" r:id="rId10"/>
    <sheet name="06 - vybavení objektu" sheetId="11" r:id="rId11"/>
    <sheet name="07 - vedlejší náklady" sheetId="12" r:id="rId12"/>
  </sheets>
  <definedNames>
    <definedName name="_xlnm._FilterDatabase" localSheetId="1" hidden="1">'01 - stavební část'!$C$139:$K$581</definedName>
    <definedName name="_xlnm._FilterDatabase" localSheetId="2" hidden="1">'02 - septik + filtr + čer...'!$C$130:$K$318</definedName>
    <definedName name="_xlnm._FilterDatabase" localSheetId="3" hidden="1">'03 - silnoproudá elektrot...'!$C$117:$K$121</definedName>
    <definedName name="_xlnm._FilterDatabase" localSheetId="4" hidden="1">'04-01 - Vnitřní kanalizace'!$C$125:$K$186</definedName>
    <definedName name="_xlnm._FilterDatabase" localSheetId="5" hidden="1">'04-02 - Vnitřní vodovod'!$C$121:$K$150</definedName>
    <definedName name="_xlnm._FilterDatabase" localSheetId="6" hidden="1">'04-03 - Zařizovací předměty'!$C$125:$K$148</definedName>
    <definedName name="_xlnm._FilterDatabase" localSheetId="7" hidden="1">'04-04 - Venkovní vodovod'!$C$124:$K$202</definedName>
    <definedName name="_xlnm._FilterDatabase" localSheetId="8" hidden="1">'04-05 - Ostatní'!$C$120:$K$124</definedName>
    <definedName name="_xlnm._FilterDatabase" localSheetId="9" hidden="1">'05 - vzduchotechnika'!$C$118:$K$147</definedName>
    <definedName name="_xlnm._FilterDatabase" localSheetId="10" hidden="1">'06 - vybavení objektu'!$C$117:$K$139</definedName>
    <definedName name="_xlnm._FilterDatabase" localSheetId="11" hidden="1">'07 - vedlejší náklady'!$C$116:$K$127</definedName>
    <definedName name="_xlnm.Print_Titles" localSheetId="1">'01 - stavební část'!$139:$139</definedName>
    <definedName name="_xlnm.Print_Titles" localSheetId="2">'02 - septik + filtr + čer...'!$130:$130</definedName>
    <definedName name="_xlnm.Print_Titles" localSheetId="3">'03 - silnoproudá elektrot...'!$117:$117</definedName>
    <definedName name="_xlnm.Print_Titles" localSheetId="4">'04-01 - Vnitřní kanalizace'!$125:$125</definedName>
    <definedName name="_xlnm.Print_Titles" localSheetId="5">'04-02 - Vnitřní vodovod'!$121:$121</definedName>
    <definedName name="_xlnm.Print_Titles" localSheetId="6">'04-03 - Zařizovací předměty'!$125:$125</definedName>
    <definedName name="_xlnm.Print_Titles" localSheetId="7">'04-04 - Venkovní vodovod'!$124:$124</definedName>
    <definedName name="_xlnm.Print_Titles" localSheetId="8">'04-05 - Ostatní'!$120:$120</definedName>
    <definedName name="_xlnm.Print_Titles" localSheetId="9">'05 - vzduchotechnika'!$118:$118</definedName>
    <definedName name="_xlnm.Print_Titles" localSheetId="10">'06 - vybavení objektu'!$117:$117</definedName>
    <definedName name="_xlnm.Print_Titles" localSheetId="11">'07 - vedlejší náklady'!$116:$116</definedName>
    <definedName name="_xlnm.Print_Titles" localSheetId="0">'Rekapitulace stavby'!$92:$92</definedName>
    <definedName name="_xlnm.Print_Area" localSheetId="1">'01 - stavební část'!$C$4:$J$76,'01 - stavební část'!$C$82:$J$121,'01 - stavební část'!$C$127:$K$581</definedName>
    <definedName name="_xlnm.Print_Area" localSheetId="2">'02 - septik + filtr + čer...'!$C$4:$J$76,'02 - septik + filtr + čer...'!$C$82:$J$112,'02 - septik + filtr + čer...'!$C$118:$K$318</definedName>
    <definedName name="_xlnm.Print_Area" localSheetId="3">'03 - silnoproudá elektrot...'!$C$4:$J$76,'03 - silnoproudá elektrot...'!$C$82:$J$99,'03 - silnoproudá elektrot...'!$C$105:$K$121</definedName>
    <definedName name="_xlnm.Print_Area" localSheetId="4">'04-01 - Vnitřní kanalizace'!$C$4:$J$76,'04-01 - Vnitřní kanalizace'!$C$82:$J$105,'04-01 - Vnitřní kanalizace'!$C$111:$K$186</definedName>
    <definedName name="_xlnm.Print_Area" localSheetId="5">'04-02 - Vnitřní vodovod'!$C$4:$J$76,'04-02 - Vnitřní vodovod'!$C$82:$J$101,'04-02 - Vnitřní vodovod'!$C$107:$K$150</definedName>
    <definedName name="_xlnm.Print_Area" localSheetId="6">'04-03 - Zařizovací předměty'!$C$4:$J$76,'04-03 - Zařizovací předměty'!$C$82:$J$105,'04-03 - Zařizovací předměty'!$C$111:$K$148</definedName>
    <definedName name="_xlnm.Print_Area" localSheetId="7">'04-04 - Venkovní vodovod'!$C$4:$J$76,'04-04 - Venkovní vodovod'!$C$82:$J$104,'04-04 - Venkovní vodovod'!$C$110:$K$202</definedName>
    <definedName name="_xlnm.Print_Area" localSheetId="8">'04-05 - Ostatní'!$C$4:$J$76,'04-05 - Ostatní'!$C$82:$J$100,'04-05 - Ostatní'!$C$106:$K$124</definedName>
    <definedName name="_xlnm.Print_Area" localSheetId="9">'05 - vzduchotechnika'!$C$4:$J$76,'05 - vzduchotechnika'!$C$82:$J$100,'05 - vzduchotechnika'!$C$106:$K$147</definedName>
    <definedName name="_xlnm.Print_Area" localSheetId="10">'06 - vybavení objektu'!$C$4:$J$76,'06 - vybavení objektu'!$C$82:$J$99,'06 - vybavení objektu'!$C$105:$K$139</definedName>
    <definedName name="_xlnm.Print_Area" localSheetId="11">'07 - vedlejší náklady'!$C$4:$J$76,'07 - vedlejší náklady'!$C$82:$J$98,'07 - vedlejší náklady'!$C$104:$K$127</definedName>
    <definedName name="_xlnm.Print_Area" localSheetId="0">'Rekapitulace stavby'!$D$4:$AO$76,'Rekapitulace stavby'!$C$82:$AQ$107</definedName>
  </definedNames>
  <calcPr calcId="152511"/>
</workbook>
</file>

<file path=xl/calcChain.xml><?xml version="1.0" encoding="utf-8"?>
<calcChain xmlns="http://schemas.openxmlformats.org/spreadsheetml/2006/main">
  <c r="J37" i="12" l="1"/>
  <c r="J36" i="12"/>
  <c r="AY106" i="1"/>
  <c r="J35" i="12"/>
  <c r="AX106" i="1" s="1"/>
  <c r="BI127" i="12"/>
  <c r="BH127" i="12"/>
  <c r="BG127" i="12"/>
  <c r="BF127" i="12"/>
  <c r="T127" i="12"/>
  <c r="R127" i="12"/>
  <c r="P127" i="12"/>
  <c r="BK127" i="12"/>
  <c r="J127" i="12"/>
  <c r="BE127" i="12" s="1"/>
  <c r="BI126" i="12"/>
  <c r="BH126" i="12"/>
  <c r="BG126" i="12"/>
  <c r="BF126" i="12"/>
  <c r="T126" i="12"/>
  <c r="R126" i="12"/>
  <c r="P126" i="12"/>
  <c r="BK126" i="12"/>
  <c r="J126" i="12"/>
  <c r="BE126" i="12" s="1"/>
  <c r="BI125" i="12"/>
  <c r="BH125" i="12"/>
  <c r="BG125" i="12"/>
  <c r="BF125" i="12"/>
  <c r="T125" i="12"/>
  <c r="R125" i="12"/>
  <c r="P125" i="12"/>
  <c r="BK125" i="12"/>
  <c r="J125" i="12"/>
  <c r="BE125" i="12" s="1"/>
  <c r="BI124" i="12"/>
  <c r="BH124" i="12"/>
  <c r="BG124" i="12"/>
  <c r="BF124" i="12"/>
  <c r="T124" i="12"/>
  <c r="R124" i="12"/>
  <c r="P124" i="12"/>
  <c r="BK124" i="12"/>
  <c r="J124" i="12"/>
  <c r="BE124" i="12" s="1"/>
  <c r="BI123" i="12"/>
  <c r="BH123" i="12"/>
  <c r="BG123" i="12"/>
  <c r="BF123" i="12"/>
  <c r="T123" i="12"/>
  <c r="R123" i="12"/>
  <c r="P123" i="12"/>
  <c r="BK123" i="12"/>
  <c r="J123" i="12"/>
  <c r="BE123" i="12" s="1"/>
  <c r="BI122" i="12"/>
  <c r="BH122" i="12"/>
  <c r="BG122" i="12"/>
  <c r="BF122" i="12"/>
  <c r="T122" i="12"/>
  <c r="R122" i="12"/>
  <c r="P122" i="12"/>
  <c r="BK122" i="12"/>
  <c r="J122" i="12"/>
  <c r="BE122" i="12" s="1"/>
  <c r="BI121" i="12"/>
  <c r="BH121" i="12"/>
  <c r="BG121" i="12"/>
  <c r="BF121" i="12"/>
  <c r="T121" i="12"/>
  <c r="R121" i="12"/>
  <c r="P121" i="12"/>
  <c r="BK121" i="12"/>
  <c r="J121" i="12"/>
  <c r="BE121" i="12" s="1"/>
  <c r="BI120" i="12"/>
  <c r="BH120" i="12"/>
  <c r="BG120" i="12"/>
  <c r="BF120" i="12"/>
  <c r="T120" i="12"/>
  <c r="R120" i="12"/>
  <c r="P120" i="12"/>
  <c r="BK120" i="12"/>
  <c r="J120" i="12"/>
  <c r="BE120" i="12" s="1"/>
  <c r="BI119" i="12"/>
  <c r="BH119" i="12"/>
  <c r="F36" i="12" s="1"/>
  <c r="BC106" i="1" s="1"/>
  <c r="BG119" i="12"/>
  <c r="F35" i="12" s="1"/>
  <c r="BB106" i="1" s="1"/>
  <c r="BF119" i="12"/>
  <c r="J34" i="12"/>
  <c r="AW106" i="1" s="1"/>
  <c r="F34" i="12"/>
  <c r="BA106" i="1" s="1"/>
  <c r="T119" i="12"/>
  <c r="R119" i="12"/>
  <c r="R118" i="12"/>
  <c r="R117" i="12" s="1"/>
  <c r="P119" i="12"/>
  <c r="P118" i="12" s="1"/>
  <c r="P117" i="12"/>
  <c r="AU106" i="1" s="1"/>
  <c r="BK119" i="12"/>
  <c r="BK118" i="12" s="1"/>
  <c r="BK117" i="12" s="1"/>
  <c r="J117" i="12" s="1"/>
  <c r="J96" i="12" s="1"/>
  <c r="J118" i="12"/>
  <c r="J30" i="12"/>
  <c r="J119" i="12"/>
  <c r="BE119" i="12" s="1"/>
  <c r="J97" i="12"/>
  <c r="J114" i="12"/>
  <c r="J113" i="12"/>
  <c r="F113" i="12"/>
  <c r="F111" i="12"/>
  <c r="E109" i="12"/>
  <c r="J92" i="12"/>
  <c r="J91" i="12"/>
  <c r="F91" i="12"/>
  <c r="F89" i="12"/>
  <c r="E87" i="12"/>
  <c r="J18" i="12"/>
  <c r="E18" i="12"/>
  <c r="F114" i="12" s="1"/>
  <c r="J17" i="12"/>
  <c r="J12" i="12"/>
  <c r="J111" i="12" s="1"/>
  <c r="E7" i="12"/>
  <c r="J37" i="11"/>
  <c r="J36" i="11"/>
  <c r="AY105" i="1" s="1"/>
  <c r="J35" i="11"/>
  <c r="AX105" i="1"/>
  <c r="BI139" i="11"/>
  <c r="BH139" i="11"/>
  <c r="BG139" i="11"/>
  <c r="BF139" i="11"/>
  <c r="T139" i="11"/>
  <c r="R139" i="11"/>
  <c r="P139" i="11"/>
  <c r="BK139" i="11"/>
  <c r="J139" i="11"/>
  <c r="BE139" i="11" s="1"/>
  <c r="BI138" i="11"/>
  <c r="BH138" i="11"/>
  <c r="BG138" i="11"/>
  <c r="BF138" i="11"/>
  <c r="T138" i="11"/>
  <c r="R138" i="11"/>
  <c r="P138" i="11"/>
  <c r="BK138" i="11"/>
  <c r="J138" i="11"/>
  <c r="BE138" i="11"/>
  <c r="BI137" i="11"/>
  <c r="BH137" i="11"/>
  <c r="BG137" i="11"/>
  <c r="BF137" i="11"/>
  <c r="T137" i="11"/>
  <c r="R137" i="11"/>
  <c r="P137" i="11"/>
  <c r="BK137" i="11"/>
  <c r="J137" i="11"/>
  <c r="BE137" i="11" s="1"/>
  <c r="BI136" i="11"/>
  <c r="BH136" i="11"/>
  <c r="BG136" i="11"/>
  <c r="BF136" i="11"/>
  <c r="T136" i="11"/>
  <c r="R136" i="11"/>
  <c r="P136" i="11"/>
  <c r="BK136" i="11"/>
  <c r="J136" i="11"/>
  <c r="BE136" i="11"/>
  <c r="BI135" i="11"/>
  <c r="BH135" i="11"/>
  <c r="BG135" i="11"/>
  <c r="BF135" i="11"/>
  <c r="T135" i="11"/>
  <c r="R135" i="11"/>
  <c r="P135" i="11"/>
  <c r="BK135" i="11"/>
  <c r="J135" i="11"/>
  <c r="BE135" i="11" s="1"/>
  <c r="BI134" i="11"/>
  <c r="BH134" i="11"/>
  <c r="BG134" i="11"/>
  <c r="BF134" i="11"/>
  <c r="T134" i="11"/>
  <c r="R134" i="11"/>
  <c r="P134" i="11"/>
  <c r="BK134" i="11"/>
  <c r="J134" i="11"/>
  <c r="BE134" i="11"/>
  <c r="BI133" i="11"/>
  <c r="BH133" i="11"/>
  <c r="BG133" i="11"/>
  <c r="BF133" i="11"/>
  <c r="T133" i="11"/>
  <c r="R133" i="11"/>
  <c r="P133" i="11"/>
  <c r="BK133" i="11"/>
  <c r="J133" i="11"/>
  <c r="BE133" i="11" s="1"/>
  <c r="BI132" i="11"/>
  <c r="BH132" i="11"/>
  <c r="BG132" i="11"/>
  <c r="BF132" i="11"/>
  <c r="T132" i="11"/>
  <c r="R132" i="11"/>
  <c r="P132" i="11"/>
  <c r="BK132" i="11"/>
  <c r="J132" i="11"/>
  <c r="BE132" i="11"/>
  <c r="BI131" i="11"/>
  <c r="BH131" i="11"/>
  <c r="BG131" i="11"/>
  <c r="BF131" i="11"/>
  <c r="T131" i="11"/>
  <c r="R131" i="11"/>
  <c r="P131" i="11"/>
  <c r="BK131" i="11"/>
  <c r="J131" i="11"/>
  <c r="BE131" i="11" s="1"/>
  <c r="BI130" i="11"/>
  <c r="BH130" i="11"/>
  <c r="BG130" i="11"/>
  <c r="BF130" i="11"/>
  <c r="T130" i="11"/>
  <c r="R130" i="11"/>
  <c r="P130" i="11"/>
  <c r="BK130" i="11"/>
  <c r="J130" i="11"/>
  <c r="BE130" i="11"/>
  <c r="BI129" i="11"/>
  <c r="BH129" i="11"/>
  <c r="BG129" i="11"/>
  <c r="BF129" i="11"/>
  <c r="T129" i="11"/>
  <c r="R129" i="11"/>
  <c r="P129" i="11"/>
  <c r="BK129" i="11"/>
  <c r="J129" i="11"/>
  <c r="BE129" i="11" s="1"/>
  <c r="BI128" i="11"/>
  <c r="BH128" i="11"/>
  <c r="BG128" i="11"/>
  <c r="BF128" i="11"/>
  <c r="T128" i="11"/>
  <c r="R128" i="11"/>
  <c r="P128" i="11"/>
  <c r="BK128" i="11"/>
  <c r="J128" i="11"/>
  <c r="BE128" i="11"/>
  <c r="BI127" i="11"/>
  <c r="BH127" i="11"/>
  <c r="BG127" i="11"/>
  <c r="BF127" i="11"/>
  <c r="T127" i="11"/>
  <c r="R127" i="11"/>
  <c r="P127" i="11"/>
  <c r="BK127" i="11"/>
  <c r="J127" i="11"/>
  <c r="BE127" i="11" s="1"/>
  <c r="BI126" i="11"/>
  <c r="BH126" i="11"/>
  <c r="BG126" i="11"/>
  <c r="BF126" i="11"/>
  <c r="T126" i="11"/>
  <c r="R126" i="11"/>
  <c r="P126" i="11"/>
  <c r="BK126" i="11"/>
  <c r="J126" i="11"/>
  <c r="BE126" i="11"/>
  <c r="BI125" i="11"/>
  <c r="BH125" i="11"/>
  <c r="BG125" i="11"/>
  <c r="BF125" i="11"/>
  <c r="T125" i="11"/>
  <c r="R125" i="11"/>
  <c r="P125" i="11"/>
  <c r="BK125" i="11"/>
  <c r="J125" i="11"/>
  <c r="BE125" i="11" s="1"/>
  <c r="BI124" i="11"/>
  <c r="BH124" i="11"/>
  <c r="BG124" i="11"/>
  <c r="BF124" i="11"/>
  <c r="T124" i="11"/>
  <c r="R124" i="11"/>
  <c r="P124" i="11"/>
  <c r="BK124" i="11"/>
  <c r="J124" i="11"/>
  <c r="BE124" i="11"/>
  <c r="BI123" i="11"/>
  <c r="BH123" i="11"/>
  <c r="BG123" i="11"/>
  <c r="BF123" i="11"/>
  <c r="T123" i="11"/>
  <c r="R123" i="11"/>
  <c r="P123" i="11"/>
  <c r="BK123" i="11"/>
  <c r="J123" i="11"/>
  <c r="BE123" i="11" s="1"/>
  <c r="BI122" i="11"/>
  <c r="BH122" i="11"/>
  <c r="BG122" i="11"/>
  <c r="BF122" i="11"/>
  <c r="T122" i="11"/>
  <c r="R122" i="11"/>
  <c r="P122" i="11"/>
  <c r="BK122" i="11"/>
  <c r="J122" i="11"/>
  <c r="BE122" i="11"/>
  <c r="BI121" i="11"/>
  <c r="BH121" i="11"/>
  <c r="F36" i="11"/>
  <c r="BC105" i="1" s="1"/>
  <c r="BG121" i="11"/>
  <c r="BF121" i="11"/>
  <c r="J34" i="11" s="1"/>
  <c r="AW105" i="1" s="1"/>
  <c r="F34" i="11"/>
  <c r="BA105" i="1" s="1"/>
  <c r="T121" i="11"/>
  <c r="R121" i="11"/>
  <c r="R120" i="11"/>
  <c r="R119" i="11"/>
  <c r="R118" i="11" s="1"/>
  <c r="P121" i="11"/>
  <c r="BK121" i="11"/>
  <c r="BK120" i="11"/>
  <c r="J121" i="11"/>
  <c r="BE121" i="11" s="1"/>
  <c r="J115" i="11"/>
  <c r="J114" i="11"/>
  <c r="F114" i="11"/>
  <c r="F112" i="11"/>
  <c r="E110" i="11"/>
  <c r="J92" i="11"/>
  <c r="J91" i="11"/>
  <c r="F91" i="11"/>
  <c r="F89" i="11"/>
  <c r="E87" i="11"/>
  <c r="J18" i="11"/>
  <c r="E18" i="11"/>
  <c r="F115" i="11" s="1"/>
  <c r="J17" i="11"/>
  <c r="J12" i="11"/>
  <c r="J112" i="11" s="1"/>
  <c r="E7" i="11"/>
  <c r="J37" i="10"/>
  <c r="J36" i="10"/>
  <c r="AY104" i="1" s="1"/>
  <c r="J35" i="10"/>
  <c r="AX104" i="1"/>
  <c r="BI147" i="10"/>
  <c r="BH147" i="10"/>
  <c r="BG147" i="10"/>
  <c r="BF147" i="10"/>
  <c r="T147" i="10"/>
  <c r="R147" i="10"/>
  <c r="P147" i="10"/>
  <c r="BK147" i="10"/>
  <c r="J147" i="10"/>
  <c r="BE147" i="10" s="1"/>
  <c r="BI146" i="10"/>
  <c r="BH146" i="10"/>
  <c r="BG146" i="10"/>
  <c r="BF146" i="10"/>
  <c r="T146" i="10"/>
  <c r="R146" i="10"/>
  <c r="P146" i="10"/>
  <c r="BK146" i="10"/>
  <c r="J146" i="10"/>
  <c r="BE146" i="10"/>
  <c r="BI145" i="10"/>
  <c r="BH145" i="10"/>
  <c r="BG145" i="10"/>
  <c r="BF145" i="10"/>
  <c r="T145" i="10"/>
  <c r="T144" i="10" s="1"/>
  <c r="R145" i="10"/>
  <c r="R144" i="10"/>
  <c r="P145" i="10"/>
  <c r="BK145" i="10"/>
  <c r="BK144" i="10"/>
  <c r="J144" i="10"/>
  <c r="J99" i="10" s="1"/>
  <c r="J145" i="10"/>
  <c r="BE145" i="10" s="1"/>
  <c r="BI143" i="10"/>
  <c r="BH143" i="10"/>
  <c r="BG143" i="10"/>
  <c r="BF143" i="10"/>
  <c r="T143" i="10"/>
  <c r="R143" i="10"/>
  <c r="P143" i="10"/>
  <c r="BK143" i="10"/>
  <c r="J143" i="10"/>
  <c r="BE143" i="10" s="1"/>
  <c r="BI142" i="10"/>
  <c r="BH142" i="10"/>
  <c r="BG142" i="10"/>
  <c r="BF142" i="10"/>
  <c r="T142" i="10"/>
  <c r="R142" i="10"/>
  <c r="P142" i="10"/>
  <c r="BK142" i="10"/>
  <c r="J142" i="10"/>
  <c r="BE142" i="10"/>
  <c r="BI141" i="10"/>
  <c r="BH141" i="10"/>
  <c r="BG141" i="10"/>
  <c r="BF141" i="10"/>
  <c r="T141" i="10"/>
  <c r="R141" i="10"/>
  <c r="P141" i="10"/>
  <c r="BK141" i="10"/>
  <c r="J141" i="10"/>
  <c r="BE141" i="10" s="1"/>
  <c r="BI140" i="10"/>
  <c r="BH140" i="10"/>
  <c r="BG140" i="10"/>
  <c r="BF140" i="10"/>
  <c r="T140" i="10"/>
  <c r="R140" i="10"/>
  <c r="P140" i="10"/>
  <c r="BK140" i="10"/>
  <c r="J140" i="10"/>
  <c r="BE140" i="10"/>
  <c r="BI134" i="10"/>
  <c r="BH134" i="10"/>
  <c r="BG134" i="10"/>
  <c r="BF134" i="10"/>
  <c r="T134" i="10"/>
  <c r="R134" i="10"/>
  <c r="P134" i="10"/>
  <c r="BK134" i="10"/>
  <c r="J134" i="10"/>
  <c r="BE134" i="10" s="1"/>
  <c r="BI133" i="10"/>
  <c r="BH133" i="10"/>
  <c r="BG133" i="10"/>
  <c r="BF133" i="10"/>
  <c r="T133" i="10"/>
  <c r="R133" i="10"/>
  <c r="P133" i="10"/>
  <c r="BK133" i="10"/>
  <c r="J133" i="10"/>
  <c r="BE133" i="10"/>
  <c r="BI132" i="10"/>
  <c r="BH132" i="10"/>
  <c r="BG132" i="10"/>
  <c r="BF132" i="10"/>
  <c r="T132" i="10"/>
  <c r="R132" i="10"/>
  <c r="P132" i="10"/>
  <c r="BK132" i="10"/>
  <c r="J132" i="10"/>
  <c r="BE132" i="10" s="1"/>
  <c r="BI126" i="10"/>
  <c r="BH126" i="10"/>
  <c r="BG126" i="10"/>
  <c r="BF126" i="10"/>
  <c r="T126" i="10"/>
  <c r="R126" i="10"/>
  <c r="P126" i="10"/>
  <c r="BK126" i="10"/>
  <c r="J126" i="10"/>
  <c r="BE126" i="10"/>
  <c r="BI125" i="10"/>
  <c r="BH125" i="10"/>
  <c r="BG125" i="10"/>
  <c r="BF125" i="10"/>
  <c r="T125" i="10"/>
  <c r="R125" i="10"/>
  <c r="P125" i="10"/>
  <c r="BK125" i="10"/>
  <c r="J125" i="10"/>
  <c r="BE125" i="10" s="1"/>
  <c r="BI124" i="10"/>
  <c r="BH124" i="10"/>
  <c r="BG124" i="10"/>
  <c r="BF124" i="10"/>
  <c r="T124" i="10"/>
  <c r="R124" i="10"/>
  <c r="P124" i="10"/>
  <c r="BK124" i="10"/>
  <c r="J124" i="10"/>
  <c r="BE124" i="10"/>
  <c r="BI123" i="10"/>
  <c r="BH123" i="10"/>
  <c r="BG123" i="10"/>
  <c r="BF123" i="10"/>
  <c r="T123" i="10"/>
  <c r="R123" i="10"/>
  <c r="P123" i="10"/>
  <c r="BK123" i="10"/>
  <c r="J123" i="10"/>
  <c r="BE123" i="10" s="1"/>
  <c r="BI122" i="10"/>
  <c r="BH122" i="10"/>
  <c r="F36" i="10" s="1"/>
  <c r="BC104" i="1" s="1"/>
  <c r="BG122" i="10"/>
  <c r="BF122" i="10"/>
  <c r="F34" i="10" s="1"/>
  <c r="BA104" i="1" s="1"/>
  <c r="J34" i="10"/>
  <c r="AW104" i="1" s="1"/>
  <c r="T122" i="10"/>
  <c r="R122" i="10"/>
  <c r="R121" i="10" s="1"/>
  <c r="R120" i="10" s="1"/>
  <c r="R119" i="10" s="1"/>
  <c r="P122" i="10"/>
  <c r="BK122" i="10"/>
  <c r="BK121" i="10" s="1"/>
  <c r="J121" i="10" s="1"/>
  <c r="J98" i="10" s="1"/>
  <c r="BK120" i="10"/>
  <c r="J122" i="10"/>
  <c r="BE122" i="10"/>
  <c r="F113" i="10"/>
  <c r="E111" i="10"/>
  <c r="F89" i="10"/>
  <c r="E87" i="10"/>
  <c r="J24" i="10"/>
  <c r="E24" i="10"/>
  <c r="J116" i="10" s="1"/>
  <c r="J23" i="10"/>
  <c r="J21" i="10"/>
  <c r="E21" i="10"/>
  <c r="J115" i="10" s="1"/>
  <c r="J91" i="10"/>
  <c r="J20" i="10"/>
  <c r="J18" i="10"/>
  <c r="E18" i="10"/>
  <c r="F116" i="10"/>
  <c r="F92" i="10"/>
  <c r="J17" i="10"/>
  <c r="J15" i="10"/>
  <c r="E15" i="10"/>
  <c r="J14" i="10"/>
  <c r="J12" i="10"/>
  <c r="E7" i="10"/>
  <c r="E109" i="10"/>
  <c r="E85" i="10"/>
  <c r="J39" i="9"/>
  <c r="J38" i="9"/>
  <c r="AY103" i="1"/>
  <c r="J37" i="9"/>
  <c r="AX103" i="1"/>
  <c r="BI124" i="9"/>
  <c r="BH124" i="9"/>
  <c r="BG124" i="9"/>
  <c r="BF124" i="9"/>
  <c r="T124" i="9"/>
  <c r="R124" i="9"/>
  <c r="R122" i="9" s="1"/>
  <c r="P124" i="9"/>
  <c r="BK124" i="9"/>
  <c r="J124" i="9"/>
  <c r="BE124" i="9"/>
  <c r="BI123" i="9"/>
  <c r="F39" i="9" s="1"/>
  <c r="BD103" i="1" s="1"/>
  <c r="BH123" i="9"/>
  <c r="F38" i="9" s="1"/>
  <c r="BC103" i="1" s="1"/>
  <c r="BG123" i="9"/>
  <c r="F37" i="9"/>
  <c r="BB103" i="1" s="1"/>
  <c r="BF123" i="9"/>
  <c r="J36" i="9"/>
  <c r="AW103" i="1"/>
  <c r="F36" i="9"/>
  <c r="BA103" i="1" s="1"/>
  <c r="T123" i="9"/>
  <c r="T122" i="9"/>
  <c r="T121" i="9" s="1"/>
  <c r="R123" i="9"/>
  <c r="R121" i="9"/>
  <c r="P123" i="9"/>
  <c r="P122" i="9" s="1"/>
  <c r="P121" i="9" s="1"/>
  <c r="AU103" i="1"/>
  <c r="BK123" i="9"/>
  <c r="BK122" i="9" s="1"/>
  <c r="J123" i="9"/>
  <c r="BE123" i="9" s="1"/>
  <c r="F115" i="9"/>
  <c r="E113" i="9"/>
  <c r="F91" i="9"/>
  <c r="E89" i="9"/>
  <c r="J26" i="9"/>
  <c r="E26" i="9"/>
  <c r="J118" i="9" s="1"/>
  <c r="J94" i="9"/>
  <c r="J25" i="9"/>
  <c r="J23" i="9"/>
  <c r="E23" i="9"/>
  <c r="J117" i="9"/>
  <c r="J93" i="9"/>
  <c r="J22" i="9"/>
  <c r="J20" i="9"/>
  <c r="E20" i="9"/>
  <c r="J19" i="9"/>
  <c r="J17" i="9"/>
  <c r="E17" i="9"/>
  <c r="F117" i="9" s="1"/>
  <c r="J16" i="9"/>
  <c r="J14" i="9"/>
  <c r="J115" i="9" s="1"/>
  <c r="E7" i="9"/>
  <c r="J39" i="8"/>
  <c r="J38" i="8"/>
  <c r="AY102" i="1" s="1"/>
  <c r="J37" i="8"/>
  <c r="AX102" i="1"/>
  <c r="BI202" i="8"/>
  <c r="BH202" i="8"/>
  <c r="BG202" i="8"/>
  <c r="BF202" i="8"/>
  <c r="T202" i="8"/>
  <c r="T201" i="8" s="1"/>
  <c r="R202" i="8"/>
  <c r="R201" i="8" s="1"/>
  <c r="P202" i="8"/>
  <c r="P201" i="8" s="1"/>
  <c r="BK202" i="8"/>
  <c r="BK201" i="8" s="1"/>
  <c r="J201" i="8"/>
  <c r="J103" i="8" s="1"/>
  <c r="J202" i="8"/>
  <c r="BE202" i="8" s="1"/>
  <c r="BI200" i="8"/>
  <c r="BH200" i="8"/>
  <c r="BG200" i="8"/>
  <c r="BF200" i="8"/>
  <c r="T200" i="8"/>
  <c r="R200" i="8"/>
  <c r="P200" i="8"/>
  <c r="BK200" i="8"/>
  <c r="J200" i="8"/>
  <c r="BE200" i="8" s="1"/>
  <c r="BI199" i="8"/>
  <c r="BH199" i="8"/>
  <c r="BG199" i="8"/>
  <c r="BF199" i="8"/>
  <c r="T199" i="8"/>
  <c r="R199" i="8"/>
  <c r="P199" i="8"/>
  <c r="BK199" i="8"/>
  <c r="J199" i="8"/>
  <c r="BE199" i="8" s="1"/>
  <c r="BI198" i="8"/>
  <c r="BH198" i="8"/>
  <c r="BG198" i="8"/>
  <c r="BF198" i="8"/>
  <c r="T198" i="8"/>
  <c r="R198" i="8"/>
  <c r="P198" i="8"/>
  <c r="BK198" i="8"/>
  <c r="J198" i="8"/>
  <c r="BE198" i="8" s="1"/>
  <c r="BI197" i="8"/>
  <c r="BH197" i="8"/>
  <c r="BG197" i="8"/>
  <c r="BF197" i="8"/>
  <c r="T197" i="8"/>
  <c r="R197" i="8"/>
  <c r="P197" i="8"/>
  <c r="BK197" i="8"/>
  <c r="J197" i="8"/>
  <c r="BE197" i="8"/>
  <c r="BI196" i="8"/>
  <c r="BH196" i="8"/>
  <c r="BG196" i="8"/>
  <c r="BF196" i="8"/>
  <c r="T196" i="8"/>
  <c r="R196" i="8"/>
  <c r="P196" i="8"/>
  <c r="BK196" i="8"/>
  <c r="J196" i="8"/>
  <c r="BE196" i="8" s="1"/>
  <c r="BI195" i="8"/>
  <c r="BH195" i="8"/>
  <c r="BG195" i="8"/>
  <c r="BF195" i="8"/>
  <c r="T195" i="8"/>
  <c r="R195" i="8"/>
  <c r="P195" i="8"/>
  <c r="BK195" i="8"/>
  <c r="J195" i="8"/>
  <c r="BE195" i="8"/>
  <c r="BI194" i="8"/>
  <c r="BH194" i="8"/>
  <c r="BG194" i="8"/>
  <c r="BF194" i="8"/>
  <c r="T194" i="8"/>
  <c r="R194" i="8"/>
  <c r="P194" i="8"/>
  <c r="BK194" i="8"/>
  <c r="J194" i="8"/>
  <c r="BE194" i="8" s="1"/>
  <c r="BI193" i="8"/>
  <c r="BH193" i="8"/>
  <c r="BG193" i="8"/>
  <c r="BF193" i="8"/>
  <c r="T193" i="8"/>
  <c r="R193" i="8"/>
  <c r="R192" i="8" s="1"/>
  <c r="P193" i="8"/>
  <c r="BK193" i="8"/>
  <c r="BK192" i="8" s="1"/>
  <c r="J192" i="8" s="1"/>
  <c r="J102" i="8" s="1"/>
  <c r="J193" i="8"/>
  <c r="BE193" i="8"/>
  <c r="BI187" i="8"/>
  <c r="BH187" i="8"/>
  <c r="BG187" i="8"/>
  <c r="BF187" i="8"/>
  <c r="T187" i="8"/>
  <c r="T186" i="8"/>
  <c r="R187" i="8"/>
  <c r="R186" i="8" s="1"/>
  <c r="P187" i="8"/>
  <c r="P186" i="8"/>
  <c r="BK187" i="8"/>
  <c r="BK186" i="8" s="1"/>
  <c r="J186" i="8" s="1"/>
  <c r="J101" i="8" s="1"/>
  <c r="J187" i="8"/>
  <c r="BE187" i="8"/>
  <c r="BI184" i="8"/>
  <c r="BH184" i="8"/>
  <c r="BG184" i="8"/>
  <c r="BF184" i="8"/>
  <c r="T184" i="8"/>
  <c r="R184" i="8"/>
  <c r="P184" i="8"/>
  <c r="BK184" i="8"/>
  <c r="J184" i="8"/>
  <c r="BE184" i="8"/>
  <c r="BI180" i="8"/>
  <c r="BH180" i="8"/>
  <c r="BG180" i="8"/>
  <c r="BF180" i="8"/>
  <c r="T180" i="8"/>
  <c r="R180" i="8"/>
  <c r="P180" i="8"/>
  <c r="BK180" i="8"/>
  <c r="J180" i="8"/>
  <c r="BE180" i="8" s="1"/>
  <c r="BI177" i="8"/>
  <c r="BH177" i="8"/>
  <c r="BG177" i="8"/>
  <c r="BF177" i="8"/>
  <c r="T177" i="8"/>
  <c r="R177" i="8"/>
  <c r="P177" i="8"/>
  <c r="BK177" i="8"/>
  <c r="J177" i="8"/>
  <c r="BE177" i="8"/>
  <c r="BI173" i="8"/>
  <c r="BH173" i="8"/>
  <c r="BG173" i="8"/>
  <c r="BF173" i="8"/>
  <c r="T173" i="8"/>
  <c r="R173" i="8"/>
  <c r="P173" i="8"/>
  <c r="BK173" i="8"/>
  <c r="J173" i="8"/>
  <c r="BE173" i="8" s="1"/>
  <c r="BI168" i="8"/>
  <c r="BH168" i="8"/>
  <c r="BG168" i="8"/>
  <c r="BF168" i="8"/>
  <c r="T168" i="8"/>
  <c r="R168" i="8"/>
  <c r="P168" i="8"/>
  <c r="BK168" i="8"/>
  <c r="J168" i="8"/>
  <c r="BE168" i="8"/>
  <c r="BI164" i="8"/>
  <c r="BH164" i="8"/>
  <c r="BG164" i="8"/>
  <c r="BF164" i="8"/>
  <c r="T164" i="8"/>
  <c r="R164" i="8"/>
  <c r="P164" i="8"/>
  <c r="BK164" i="8"/>
  <c r="J164" i="8"/>
  <c r="BE164" i="8" s="1"/>
  <c r="BI161" i="8"/>
  <c r="BH161" i="8"/>
  <c r="BG161" i="8"/>
  <c r="BF161" i="8"/>
  <c r="T161" i="8"/>
  <c r="R161" i="8"/>
  <c r="P161" i="8"/>
  <c r="BK161" i="8"/>
  <c r="J161" i="8"/>
  <c r="BE161" i="8"/>
  <c r="BI160" i="8"/>
  <c r="BH160" i="8"/>
  <c r="BG160" i="8"/>
  <c r="BF160" i="8"/>
  <c r="T160" i="8"/>
  <c r="R160" i="8"/>
  <c r="P160" i="8"/>
  <c r="BK160" i="8"/>
  <c r="J160" i="8"/>
  <c r="BE160" i="8" s="1"/>
  <c r="BI156" i="8"/>
  <c r="BH156" i="8"/>
  <c r="BG156" i="8"/>
  <c r="BF156" i="8"/>
  <c r="T156" i="8"/>
  <c r="R156" i="8"/>
  <c r="P156" i="8"/>
  <c r="BK156" i="8"/>
  <c r="J156" i="8"/>
  <c r="BE156" i="8"/>
  <c r="BI151" i="8"/>
  <c r="BH151" i="8"/>
  <c r="BG151" i="8"/>
  <c r="BF151" i="8"/>
  <c r="T151" i="8"/>
  <c r="R151" i="8"/>
  <c r="P151" i="8"/>
  <c r="BK151" i="8"/>
  <c r="J151" i="8"/>
  <c r="BE151" i="8" s="1"/>
  <c r="BI147" i="8"/>
  <c r="BH147" i="8"/>
  <c r="BG147" i="8"/>
  <c r="BF147" i="8"/>
  <c r="T147" i="8"/>
  <c r="R147" i="8"/>
  <c r="P147" i="8"/>
  <c r="BK147" i="8"/>
  <c r="J147" i="8"/>
  <c r="BE147" i="8"/>
  <c r="BI143" i="8"/>
  <c r="BH143" i="8"/>
  <c r="BG143" i="8"/>
  <c r="BF143" i="8"/>
  <c r="T143" i="8"/>
  <c r="R143" i="8"/>
  <c r="P143" i="8"/>
  <c r="BK143" i="8"/>
  <c r="J143" i="8"/>
  <c r="BE143" i="8" s="1"/>
  <c r="BI139" i="8"/>
  <c r="BH139" i="8"/>
  <c r="BG139" i="8"/>
  <c r="BF139" i="8"/>
  <c r="T139" i="8"/>
  <c r="R139" i="8"/>
  <c r="P139" i="8"/>
  <c r="BK139" i="8"/>
  <c r="J139" i="8"/>
  <c r="BE139" i="8"/>
  <c r="BI135" i="8"/>
  <c r="BH135" i="8"/>
  <c r="BG135" i="8"/>
  <c r="BF135" i="8"/>
  <c r="T135" i="8"/>
  <c r="R135" i="8"/>
  <c r="P135" i="8"/>
  <c r="BK135" i="8"/>
  <c r="J135" i="8"/>
  <c r="BE135" i="8" s="1"/>
  <c r="J35" i="8" s="1"/>
  <c r="AV102" i="1" s="1"/>
  <c r="BI131" i="8"/>
  <c r="BH131" i="8"/>
  <c r="BG131" i="8"/>
  <c r="BF131" i="8"/>
  <c r="T131" i="8"/>
  <c r="R131" i="8"/>
  <c r="P131" i="8"/>
  <c r="BK131" i="8"/>
  <c r="J131" i="8"/>
  <c r="BE131" i="8"/>
  <c r="BI128" i="8"/>
  <c r="BH128" i="8"/>
  <c r="F38" i="8"/>
  <c r="BC102" i="1" s="1"/>
  <c r="BG128" i="8"/>
  <c r="BF128" i="8"/>
  <c r="J36" i="8" s="1"/>
  <c r="AW102" i="1" s="1"/>
  <c r="F36" i="8"/>
  <c r="BA102" i="1" s="1"/>
  <c r="T128" i="8"/>
  <c r="T127" i="8"/>
  <c r="R128" i="8"/>
  <c r="R127" i="8"/>
  <c r="R126" i="8" s="1"/>
  <c r="R125" i="8" s="1"/>
  <c r="P128" i="8"/>
  <c r="P127" i="8"/>
  <c r="BK128" i="8"/>
  <c r="BK127" i="8"/>
  <c r="J128" i="8"/>
  <c r="BE128" i="8" s="1"/>
  <c r="F35" i="8" s="1"/>
  <c r="AZ102" i="1" s="1"/>
  <c r="F119" i="8"/>
  <c r="E117" i="8"/>
  <c r="F91" i="8"/>
  <c r="E89" i="8"/>
  <c r="J26" i="8"/>
  <c r="E26" i="8"/>
  <c r="J25" i="8"/>
  <c r="J23" i="8"/>
  <c r="E23" i="8"/>
  <c r="J121" i="8" s="1"/>
  <c r="J93" i="8"/>
  <c r="J22" i="8"/>
  <c r="J20" i="8"/>
  <c r="E20" i="8"/>
  <c r="F122" i="8"/>
  <c r="F94" i="8"/>
  <c r="J19" i="8"/>
  <c r="J17" i="8"/>
  <c r="E17" i="8"/>
  <c r="F93" i="8" s="1"/>
  <c r="F121" i="8"/>
  <c r="J16" i="8"/>
  <c r="J14" i="8"/>
  <c r="J91" i="8" s="1"/>
  <c r="J119" i="8"/>
  <c r="E7" i="8"/>
  <c r="E113" i="8"/>
  <c r="E85" i="8"/>
  <c r="J39" i="7"/>
  <c r="J38" i="7"/>
  <c r="AY101" i="1"/>
  <c r="J37" i="7"/>
  <c r="AX101" i="1" s="1"/>
  <c r="BI148" i="7"/>
  <c r="BH148" i="7"/>
  <c r="BG148" i="7"/>
  <c r="BF148" i="7"/>
  <c r="T148" i="7"/>
  <c r="R148" i="7"/>
  <c r="P148" i="7"/>
  <c r="BK148" i="7"/>
  <c r="J148" i="7"/>
  <c r="BE148" i="7"/>
  <c r="BI147" i="7"/>
  <c r="BH147" i="7"/>
  <c r="BG147" i="7"/>
  <c r="BF147" i="7"/>
  <c r="T147" i="7"/>
  <c r="R147" i="7"/>
  <c r="P147" i="7"/>
  <c r="BK147" i="7"/>
  <c r="J147" i="7"/>
  <c r="BE147" i="7" s="1"/>
  <c r="BI146" i="7"/>
  <c r="BH146" i="7"/>
  <c r="BG146" i="7"/>
  <c r="BF146" i="7"/>
  <c r="T146" i="7"/>
  <c r="R146" i="7"/>
  <c r="P146" i="7"/>
  <c r="BK146" i="7"/>
  <c r="J146" i="7"/>
  <c r="BE146" i="7"/>
  <c r="BI145" i="7"/>
  <c r="BH145" i="7"/>
  <c r="BG145" i="7"/>
  <c r="BF145" i="7"/>
  <c r="T145" i="7"/>
  <c r="R145" i="7"/>
  <c r="P145" i="7"/>
  <c r="BK145" i="7"/>
  <c r="J145" i="7"/>
  <c r="BE145" i="7" s="1"/>
  <c r="BI144" i="7"/>
  <c r="BH144" i="7"/>
  <c r="BG144" i="7"/>
  <c r="BF144" i="7"/>
  <c r="T144" i="7"/>
  <c r="R144" i="7"/>
  <c r="P144" i="7"/>
  <c r="BK144" i="7"/>
  <c r="J144" i="7"/>
  <c r="BE144" i="7"/>
  <c r="BI143" i="7"/>
  <c r="BH143" i="7"/>
  <c r="BG143" i="7"/>
  <c r="BF143" i="7"/>
  <c r="T143" i="7"/>
  <c r="R143" i="7"/>
  <c r="P143" i="7"/>
  <c r="BK143" i="7"/>
  <c r="J143" i="7"/>
  <c r="BE143" i="7" s="1"/>
  <c r="BI142" i="7"/>
  <c r="BH142" i="7"/>
  <c r="BG142" i="7"/>
  <c r="BF142" i="7"/>
  <c r="T142" i="7"/>
  <c r="R142" i="7"/>
  <c r="P142" i="7"/>
  <c r="BK142" i="7"/>
  <c r="J142" i="7"/>
  <c r="BE142" i="7"/>
  <c r="BI141" i="7"/>
  <c r="BH141" i="7"/>
  <c r="BG141" i="7"/>
  <c r="BF141" i="7"/>
  <c r="T141" i="7"/>
  <c r="R141" i="7"/>
  <c r="P141" i="7"/>
  <c r="BK141" i="7"/>
  <c r="J141" i="7"/>
  <c r="BE141" i="7" s="1"/>
  <c r="BI140" i="7"/>
  <c r="BH140" i="7"/>
  <c r="BG140" i="7"/>
  <c r="BF140" i="7"/>
  <c r="T140" i="7"/>
  <c r="R140" i="7"/>
  <c r="P140" i="7"/>
  <c r="BK140" i="7"/>
  <c r="J140" i="7"/>
  <c r="BE140" i="7"/>
  <c r="BI139" i="7"/>
  <c r="BH139" i="7"/>
  <c r="BG139" i="7"/>
  <c r="BF139" i="7"/>
  <c r="T139" i="7"/>
  <c r="R139" i="7"/>
  <c r="R138" i="7"/>
  <c r="P139" i="7"/>
  <c r="BK139" i="7"/>
  <c r="BK138" i="7"/>
  <c r="J138" i="7"/>
  <c r="J104" i="7" s="1"/>
  <c r="J139" i="7"/>
  <c r="BE139" i="7" s="1"/>
  <c r="BI137" i="7"/>
  <c r="BH137" i="7"/>
  <c r="BG137" i="7"/>
  <c r="BF137" i="7"/>
  <c r="T137" i="7"/>
  <c r="R137" i="7"/>
  <c r="P137" i="7"/>
  <c r="BK137" i="7"/>
  <c r="J137" i="7"/>
  <c r="BE137" i="7" s="1"/>
  <c r="BI136" i="7"/>
  <c r="BH136" i="7"/>
  <c r="BG136" i="7"/>
  <c r="BF136" i="7"/>
  <c r="T136" i="7"/>
  <c r="R136" i="7"/>
  <c r="P136" i="7"/>
  <c r="BK136" i="7"/>
  <c r="J136" i="7"/>
  <c r="BE136" i="7"/>
  <c r="BI135" i="7"/>
  <c r="BH135" i="7"/>
  <c r="BG135" i="7"/>
  <c r="BF135" i="7"/>
  <c r="T135" i="7"/>
  <c r="R135" i="7"/>
  <c r="P135" i="7"/>
  <c r="BK135" i="7"/>
  <c r="J135" i="7"/>
  <c r="BE135" i="7" s="1"/>
  <c r="BI134" i="7"/>
  <c r="BH134" i="7"/>
  <c r="BG134" i="7"/>
  <c r="F37" i="7" s="1"/>
  <c r="BB101" i="1" s="1"/>
  <c r="BF134" i="7"/>
  <c r="T134" i="7"/>
  <c r="R134" i="7"/>
  <c r="R133" i="7" s="1"/>
  <c r="R132" i="7" s="1"/>
  <c r="P134" i="7"/>
  <c r="P133" i="7" s="1"/>
  <c r="BK134" i="7"/>
  <c r="BK133" i="7"/>
  <c r="J134" i="7"/>
  <c r="BE134" i="7" s="1"/>
  <c r="BI131" i="7"/>
  <c r="BH131" i="7"/>
  <c r="BG131" i="7"/>
  <c r="BF131" i="7"/>
  <c r="T131" i="7"/>
  <c r="T130" i="7" s="1"/>
  <c r="R131" i="7"/>
  <c r="R130" i="7"/>
  <c r="P131" i="7"/>
  <c r="P130" i="7" s="1"/>
  <c r="BK131" i="7"/>
  <c r="BK130" i="7"/>
  <c r="J130" i="7"/>
  <c r="J101" i="7" s="1"/>
  <c r="J131" i="7"/>
  <c r="BE131" i="7" s="1"/>
  <c r="BI129" i="7"/>
  <c r="BH129" i="7"/>
  <c r="F38" i="7"/>
  <c r="BC101" i="1" s="1"/>
  <c r="BG129" i="7"/>
  <c r="BF129" i="7"/>
  <c r="J36" i="7" s="1"/>
  <c r="AW101" i="1" s="1"/>
  <c r="F36" i="7"/>
  <c r="BA101" i="1" s="1"/>
  <c r="T129" i="7"/>
  <c r="T128" i="7"/>
  <c r="T127" i="7"/>
  <c r="R129" i="7"/>
  <c r="R128" i="7"/>
  <c r="R127" i="7"/>
  <c r="P129" i="7"/>
  <c r="P128" i="7"/>
  <c r="P127" i="7"/>
  <c r="BK129" i="7"/>
  <c r="BK128" i="7"/>
  <c r="J129" i="7"/>
  <c r="BE129" i="7" s="1"/>
  <c r="F120" i="7"/>
  <c r="E118" i="7"/>
  <c r="F91" i="7"/>
  <c r="E89" i="7"/>
  <c r="J26" i="7"/>
  <c r="E26" i="7"/>
  <c r="J94" i="7" s="1"/>
  <c r="J123" i="7"/>
  <c r="J25" i="7"/>
  <c r="J23" i="7"/>
  <c r="E23" i="7"/>
  <c r="J22" i="7"/>
  <c r="J20" i="7"/>
  <c r="E20" i="7"/>
  <c r="F123" i="7" s="1"/>
  <c r="F94" i="7"/>
  <c r="J19" i="7"/>
  <c r="J17" i="7"/>
  <c r="E17" i="7"/>
  <c r="F122" i="7"/>
  <c r="F93" i="7"/>
  <c r="J16" i="7"/>
  <c r="J14" i="7"/>
  <c r="J120" i="7"/>
  <c r="J91" i="7"/>
  <c r="E7" i="7"/>
  <c r="E114" i="7" s="1"/>
  <c r="E85" i="7"/>
  <c r="J39" i="6"/>
  <c r="J38" i="6"/>
  <c r="AY100" i="1" s="1"/>
  <c r="J37" i="6"/>
  <c r="AX100" i="1"/>
  <c r="BI150" i="6"/>
  <c r="BH150" i="6"/>
  <c r="BG150" i="6"/>
  <c r="BF150" i="6"/>
  <c r="T150" i="6"/>
  <c r="R150" i="6"/>
  <c r="P150" i="6"/>
  <c r="BK150" i="6"/>
  <c r="J150" i="6"/>
  <c r="BE150" i="6" s="1"/>
  <c r="BI149" i="6"/>
  <c r="BH149" i="6"/>
  <c r="BG149" i="6"/>
  <c r="BF149" i="6"/>
  <c r="T149" i="6"/>
  <c r="R149" i="6"/>
  <c r="P149" i="6"/>
  <c r="BK149" i="6"/>
  <c r="J149" i="6"/>
  <c r="BE149" i="6"/>
  <c r="BI148" i="6"/>
  <c r="BH148" i="6"/>
  <c r="BG148" i="6"/>
  <c r="BF148" i="6"/>
  <c r="T148" i="6"/>
  <c r="R148" i="6"/>
  <c r="P148" i="6"/>
  <c r="BK148" i="6"/>
  <c r="J148" i="6"/>
  <c r="BE148" i="6" s="1"/>
  <c r="BI145" i="6"/>
  <c r="BH145" i="6"/>
  <c r="BG145" i="6"/>
  <c r="BF145" i="6"/>
  <c r="T145" i="6"/>
  <c r="R145" i="6"/>
  <c r="P145" i="6"/>
  <c r="BK145" i="6"/>
  <c r="J145" i="6"/>
  <c r="BE145" i="6"/>
  <c r="BI144" i="6"/>
  <c r="BH144" i="6"/>
  <c r="BG144" i="6"/>
  <c r="BF144" i="6"/>
  <c r="T144" i="6"/>
  <c r="R144" i="6"/>
  <c r="P144" i="6"/>
  <c r="BK144" i="6"/>
  <c r="J144" i="6"/>
  <c r="BE144" i="6" s="1"/>
  <c r="BI143" i="6"/>
  <c r="BH143" i="6"/>
  <c r="BG143" i="6"/>
  <c r="BF143" i="6"/>
  <c r="T143" i="6"/>
  <c r="R143" i="6"/>
  <c r="P143" i="6"/>
  <c r="BK143" i="6"/>
  <c r="J143" i="6"/>
  <c r="BE143" i="6"/>
  <c r="BI142" i="6"/>
  <c r="BH142" i="6"/>
  <c r="BG142" i="6"/>
  <c r="BF142" i="6"/>
  <c r="T142" i="6"/>
  <c r="R142" i="6"/>
  <c r="P142" i="6"/>
  <c r="BK142" i="6"/>
  <c r="J142" i="6"/>
  <c r="BE142" i="6" s="1"/>
  <c r="BI141" i="6"/>
  <c r="BH141" i="6"/>
  <c r="BG141" i="6"/>
  <c r="BF141" i="6"/>
  <c r="T141" i="6"/>
  <c r="R141" i="6"/>
  <c r="P141" i="6"/>
  <c r="BK141" i="6"/>
  <c r="J141" i="6"/>
  <c r="BE141" i="6"/>
  <c r="BI140" i="6"/>
  <c r="BH140" i="6"/>
  <c r="BG140" i="6"/>
  <c r="BF140" i="6"/>
  <c r="T140" i="6"/>
  <c r="R140" i="6"/>
  <c r="P140" i="6"/>
  <c r="BK140" i="6"/>
  <c r="J140" i="6"/>
  <c r="BE140" i="6" s="1"/>
  <c r="BI139" i="6"/>
  <c r="BH139" i="6"/>
  <c r="BG139" i="6"/>
  <c r="BF139" i="6"/>
  <c r="T139" i="6"/>
  <c r="R139" i="6"/>
  <c r="P139" i="6"/>
  <c r="BK139" i="6"/>
  <c r="J139" i="6"/>
  <c r="BE139" i="6"/>
  <c r="BI137" i="6"/>
  <c r="BH137" i="6"/>
  <c r="BG137" i="6"/>
  <c r="BF137" i="6"/>
  <c r="T137" i="6"/>
  <c r="R137" i="6"/>
  <c r="P137" i="6"/>
  <c r="BK137" i="6"/>
  <c r="J137" i="6"/>
  <c r="BE137" i="6"/>
  <c r="BI136" i="6"/>
  <c r="BH136" i="6"/>
  <c r="BG136" i="6"/>
  <c r="BF136" i="6"/>
  <c r="T136" i="6"/>
  <c r="R136" i="6"/>
  <c r="P136" i="6"/>
  <c r="BK136" i="6"/>
  <c r="J136" i="6"/>
  <c r="BE136" i="6"/>
  <c r="BI135" i="6"/>
  <c r="BH135" i="6"/>
  <c r="BG135" i="6"/>
  <c r="BF135" i="6"/>
  <c r="T135" i="6"/>
  <c r="R135" i="6"/>
  <c r="P135" i="6"/>
  <c r="BK135" i="6"/>
  <c r="J135" i="6"/>
  <c r="BE135" i="6"/>
  <c r="BI134" i="6"/>
  <c r="BH134" i="6"/>
  <c r="BG134" i="6"/>
  <c r="BF134" i="6"/>
  <c r="T134" i="6"/>
  <c r="R134" i="6"/>
  <c r="P134" i="6"/>
  <c r="BK134" i="6"/>
  <c r="J134" i="6"/>
  <c r="BE134" i="6"/>
  <c r="BI133" i="6"/>
  <c r="BH133" i="6"/>
  <c r="BG133" i="6"/>
  <c r="BF133" i="6"/>
  <c r="T133" i="6"/>
  <c r="R133" i="6"/>
  <c r="P133" i="6"/>
  <c r="BK133" i="6"/>
  <c r="J133" i="6"/>
  <c r="BE133" i="6"/>
  <c r="BI132" i="6"/>
  <c r="BH132" i="6"/>
  <c r="BG132" i="6"/>
  <c r="BF132" i="6"/>
  <c r="T132" i="6"/>
  <c r="R132" i="6"/>
  <c r="P132" i="6"/>
  <c r="BK132" i="6"/>
  <c r="J132" i="6"/>
  <c r="BE132" i="6"/>
  <c r="BI129" i="6"/>
  <c r="BH129" i="6"/>
  <c r="BG129" i="6"/>
  <c r="BF129" i="6"/>
  <c r="T129" i="6"/>
  <c r="R129" i="6"/>
  <c r="P129" i="6"/>
  <c r="BK129" i="6"/>
  <c r="J129" i="6"/>
  <c r="BE129" i="6"/>
  <c r="BI128" i="6"/>
  <c r="BH128" i="6"/>
  <c r="BG128" i="6"/>
  <c r="BF128" i="6"/>
  <c r="T128" i="6"/>
  <c r="R128" i="6"/>
  <c r="P128" i="6"/>
  <c r="BK128" i="6"/>
  <c r="J128" i="6"/>
  <c r="BE128" i="6"/>
  <c r="BI127" i="6"/>
  <c r="BH127" i="6"/>
  <c r="BG127" i="6"/>
  <c r="BF127" i="6"/>
  <c r="T127" i="6"/>
  <c r="R127" i="6"/>
  <c r="P127" i="6"/>
  <c r="BK127" i="6"/>
  <c r="J127" i="6"/>
  <c r="BE127" i="6"/>
  <c r="BI126" i="6"/>
  <c r="F39" i="6" s="1"/>
  <c r="BD100" i="1" s="1"/>
  <c r="BH126" i="6"/>
  <c r="BG126" i="6"/>
  <c r="BF126" i="6"/>
  <c r="T126" i="6"/>
  <c r="R126" i="6"/>
  <c r="R124" i="6" s="1"/>
  <c r="R123" i="6" s="1"/>
  <c r="R122" i="6" s="1"/>
  <c r="P126" i="6"/>
  <c r="BK126" i="6"/>
  <c r="J126" i="6"/>
  <c r="BE126" i="6"/>
  <c r="J35" i="6" s="1"/>
  <c r="AV100" i="1" s="1"/>
  <c r="BI125" i="6"/>
  <c r="BH125" i="6"/>
  <c r="BG125" i="6"/>
  <c r="F37" i="6"/>
  <c r="BB100" i="1" s="1"/>
  <c r="BF125" i="6"/>
  <c r="F36" i="6" s="1"/>
  <c r="BA100" i="1" s="1"/>
  <c r="T125" i="6"/>
  <c r="T124" i="6"/>
  <c r="T123" i="6" s="1"/>
  <c r="T122" i="6" s="1"/>
  <c r="R125" i="6"/>
  <c r="P125" i="6"/>
  <c r="P124" i="6"/>
  <c r="P123" i="6" s="1"/>
  <c r="P122" i="6" s="1"/>
  <c r="AU100" i="1" s="1"/>
  <c r="BK125" i="6"/>
  <c r="BK124" i="6" s="1"/>
  <c r="J125" i="6"/>
  <c r="BE125" i="6"/>
  <c r="F35" i="6" s="1"/>
  <c r="AZ100" i="1" s="1"/>
  <c r="F116" i="6"/>
  <c r="E114" i="6"/>
  <c r="F91" i="6"/>
  <c r="E89" i="6"/>
  <c r="J26" i="6"/>
  <c r="E26" i="6"/>
  <c r="J25" i="6"/>
  <c r="J23" i="6"/>
  <c r="E23" i="6"/>
  <c r="J118" i="6" s="1"/>
  <c r="J93" i="6"/>
  <c r="J22" i="6"/>
  <c r="J20" i="6"/>
  <c r="E20" i="6"/>
  <c r="F119" i="6"/>
  <c r="F94" i="6"/>
  <c r="J19" i="6"/>
  <c r="J17" i="6"/>
  <c r="E17" i="6"/>
  <c r="F93" i="6" s="1"/>
  <c r="F118" i="6"/>
  <c r="J16" i="6"/>
  <c r="J14" i="6"/>
  <c r="J91" i="6" s="1"/>
  <c r="J116" i="6"/>
  <c r="E7" i="6"/>
  <c r="E110" i="6"/>
  <c r="E85" i="6"/>
  <c r="J39" i="5"/>
  <c r="J38" i="5"/>
  <c r="AY99" i="1"/>
  <c r="J37" i="5"/>
  <c r="AX99" i="1" s="1"/>
  <c r="BI186" i="5"/>
  <c r="BH186" i="5"/>
  <c r="BG186" i="5"/>
  <c r="BF186" i="5"/>
  <c r="T186" i="5"/>
  <c r="R186" i="5"/>
  <c r="P186" i="5"/>
  <c r="BK186" i="5"/>
  <c r="J186" i="5"/>
  <c r="BE186" i="5"/>
  <c r="BI185" i="5"/>
  <c r="BH185" i="5"/>
  <c r="BG185" i="5"/>
  <c r="BF185" i="5"/>
  <c r="T185" i="5"/>
  <c r="R185" i="5"/>
  <c r="P185" i="5"/>
  <c r="BK185" i="5"/>
  <c r="J185" i="5"/>
  <c r="BE185" i="5" s="1"/>
  <c r="BI184" i="5"/>
  <c r="BH184" i="5"/>
  <c r="BG184" i="5"/>
  <c r="BF184" i="5"/>
  <c r="T184" i="5"/>
  <c r="R184" i="5"/>
  <c r="P184" i="5"/>
  <c r="BK184" i="5"/>
  <c r="J184" i="5"/>
  <c r="BE184" i="5"/>
  <c r="BI181" i="5"/>
  <c r="BH181" i="5"/>
  <c r="BG181" i="5"/>
  <c r="BF181" i="5"/>
  <c r="T181" i="5"/>
  <c r="R181" i="5"/>
  <c r="P181" i="5"/>
  <c r="BK181" i="5"/>
  <c r="J181" i="5"/>
  <c r="BE181" i="5" s="1"/>
  <c r="BI179" i="5"/>
  <c r="BH179" i="5"/>
  <c r="BG179" i="5"/>
  <c r="BF179" i="5"/>
  <c r="T179" i="5"/>
  <c r="R179" i="5"/>
  <c r="P179" i="5"/>
  <c r="BK179" i="5"/>
  <c r="J179" i="5"/>
  <c r="BE179" i="5"/>
  <c r="BI177" i="5"/>
  <c r="BH177" i="5"/>
  <c r="BG177" i="5"/>
  <c r="BF177" i="5"/>
  <c r="T177" i="5"/>
  <c r="R177" i="5"/>
  <c r="P177" i="5"/>
  <c r="BK177" i="5"/>
  <c r="J177" i="5"/>
  <c r="BE177" i="5" s="1"/>
  <c r="BI176" i="5"/>
  <c r="BH176" i="5"/>
  <c r="BG176" i="5"/>
  <c r="BF176" i="5"/>
  <c r="T176" i="5"/>
  <c r="R176" i="5"/>
  <c r="P176" i="5"/>
  <c r="BK176" i="5"/>
  <c r="J176" i="5"/>
  <c r="BE176" i="5"/>
  <c r="BI175" i="5"/>
  <c r="BH175" i="5"/>
  <c r="BG175" i="5"/>
  <c r="BF175" i="5"/>
  <c r="T175" i="5"/>
  <c r="R175" i="5"/>
  <c r="P175" i="5"/>
  <c r="BK175" i="5"/>
  <c r="J175" i="5"/>
  <c r="BE175" i="5" s="1"/>
  <c r="BI174" i="5"/>
  <c r="BH174" i="5"/>
  <c r="BG174" i="5"/>
  <c r="BF174" i="5"/>
  <c r="T174" i="5"/>
  <c r="R174" i="5"/>
  <c r="P174" i="5"/>
  <c r="BK174" i="5"/>
  <c r="J174" i="5"/>
  <c r="BE174" i="5"/>
  <c r="BI172" i="5"/>
  <c r="BH172" i="5"/>
  <c r="BG172" i="5"/>
  <c r="BF172" i="5"/>
  <c r="T172" i="5"/>
  <c r="R172" i="5"/>
  <c r="P172" i="5"/>
  <c r="BK172" i="5"/>
  <c r="J172" i="5"/>
  <c r="BE172" i="5" s="1"/>
  <c r="BI171" i="5"/>
  <c r="BH171" i="5"/>
  <c r="BG171" i="5"/>
  <c r="BF171" i="5"/>
  <c r="T171" i="5"/>
  <c r="R171" i="5"/>
  <c r="P171" i="5"/>
  <c r="BK171" i="5"/>
  <c r="J171" i="5"/>
  <c r="BE171" i="5"/>
  <c r="BI170" i="5"/>
  <c r="BH170" i="5"/>
  <c r="BG170" i="5"/>
  <c r="BF170" i="5"/>
  <c r="T170" i="5"/>
  <c r="R170" i="5"/>
  <c r="P170" i="5"/>
  <c r="BK170" i="5"/>
  <c r="J170" i="5"/>
  <c r="BE170" i="5" s="1"/>
  <c r="BI169" i="5"/>
  <c r="BH169" i="5"/>
  <c r="BG169" i="5"/>
  <c r="BF169" i="5"/>
  <c r="T169" i="5"/>
  <c r="R169" i="5"/>
  <c r="R168" i="5" s="1"/>
  <c r="R167" i="5" s="1"/>
  <c r="P169" i="5"/>
  <c r="BK169" i="5"/>
  <c r="BK168" i="5"/>
  <c r="J169" i="5"/>
  <c r="BE169" i="5" s="1"/>
  <c r="BI166" i="5"/>
  <c r="BH166" i="5"/>
  <c r="BG166" i="5"/>
  <c r="BF166" i="5"/>
  <c r="T166" i="5"/>
  <c r="T165" i="5" s="1"/>
  <c r="R166" i="5"/>
  <c r="R165" i="5"/>
  <c r="P166" i="5"/>
  <c r="P165" i="5" s="1"/>
  <c r="BK166" i="5"/>
  <c r="BK165" i="5"/>
  <c r="J165" i="5"/>
  <c r="J102" i="5" s="1"/>
  <c r="J166" i="5"/>
  <c r="BE166" i="5" s="1"/>
  <c r="BI161" i="5"/>
  <c r="BH161" i="5"/>
  <c r="BG161" i="5"/>
  <c r="BF161" i="5"/>
  <c r="T161" i="5"/>
  <c r="T160" i="5" s="1"/>
  <c r="R161" i="5"/>
  <c r="R160" i="5"/>
  <c r="P161" i="5"/>
  <c r="P160" i="5" s="1"/>
  <c r="BK161" i="5"/>
  <c r="BK160" i="5"/>
  <c r="J160" i="5"/>
  <c r="J101" i="5" s="1"/>
  <c r="J161" i="5"/>
  <c r="BE161" i="5" s="1"/>
  <c r="BI156" i="5"/>
  <c r="BH156" i="5"/>
  <c r="BG156" i="5"/>
  <c r="BF156" i="5"/>
  <c r="T156" i="5"/>
  <c r="R156" i="5"/>
  <c r="P156" i="5"/>
  <c r="BK156" i="5"/>
  <c r="J156" i="5"/>
  <c r="BE156" i="5" s="1"/>
  <c r="BI150" i="5"/>
  <c r="BH150" i="5"/>
  <c r="BG150" i="5"/>
  <c r="BF150" i="5"/>
  <c r="T150" i="5"/>
  <c r="R150" i="5"/>
  <c r="P150" i="5"/>
  <c r="BK150" i="5"/>
  <c r="J150" i="5"/>
  <c r="BE150" i="5"/>
  <c r="BI146" i="5"/>
  <c r="BH146" i="5"/>
  <c r="BG146" i="5"/>
  <c r="BF146" i="5"/>
  <c r="T146" i="5"/>
  <c r="R146" i="5"/>
  <c r="P146" i="5"/>
  <c r="BK146" i="5"/>
  <c r="J146" i="5"/>
  <c r="BE146" i="5" s="1"/>
  <c r="BI143" i="5"/>
  <c r="BH143" i="5"/>
  <c r="BG143" i="5"/>
  <c r="BF143" i="5"/>
  <c r="T143" i="5"/>
  <c r="R143" i="5"/>
  <c r="P143" i="5"/>
  <c r="BK143" i="5"/>
  <c r="J143" i="5"/>
  <c r="BE143" i="5"/>
  <c r="BI142" i="5"/>
  <c r="BH142" i="5"/>
  <c r="BG142" i="5"/>
  <c r="BF142" i="5"/>
  <c r="T142" i="5"/>
  <c r="R142" i="5"/>
  <c r="P142" i="5"/>
  <c r="BK142" i="5"/>
  <c r="J142" i="5"/>
  <c r="BE142" i="5" s="1"/>
  <c r="BI136" i="5"/>
  <c r="BH136" i="5"/>
  <c r="BG136" i="5"/>
  <c r="BF136" i="5"/>
  <c r="T136" i="5"/>
  <c r="R136" i="5"/>
  <c r="P136" i="5"/>
  <c r="BK136" i="5"/>
  <c r="J136" i="5"/>
  <c r="BE136" i="5"/>
  <c r="BI133" i="5"/>
  <c r="BH133" i="5"/>
  <c r="BG133" i="5"/>
  <c r="BF133" i="5"/>
  <c r="T133" i="5"/>
  <c r="R133" i="5"/>
  <c r="P133" i="5"/>
  <c r="BK133" i="5"/>
  <c r="J133" i="5"/>
  <c r="BE133" i="5" s="1"/>
  <c r="BI129" i="5"/>
  <c r="BH129" i="5"/>
  <c r="F38" i="5" s="1"/>
  <c r="BC99" i="1" s="1"/>
  <c r="BG129" i="5"/>
  <c r="BF129" i="5"/>
  <c r="F36" i="5" s="1"/>
  <c r="BA99" i="1" s="1"/>
  <c r="J36" i="5"/>
  <c r="AW99" i="1" s="1"/>
  <c r="T129" i="5"/>
  <c r="R129" i="5"/>
  <c r="R128" i="5" s="1"/>
  <c r="R127" i="5" s="1"/>
  <c r="P129" i="5"/>
  <c r="BK129" i="5"/>
  <c r="BK128" i="5" s="1"/>
  <c r="J128" i="5" s="1"/>
  <c r="J100" i="5" s="1"/>
  <c r="BK127" i="5"/>
  <c r="J129" i="5"/>
  <c r="BE129" i="5"/>
  <c r="F120" i="5"/>
  <c r="E118" i="5"/>
  <c r="F91" i="5"/>
  <c r="E89" i="5"/>
  <c r="J26" i="5"/>
  <c r="E26" i="5"/>
  <c r="J123" i="5"/>
  <c r="J94" i="5"/>
  <c r="J25" i="5"/>
  <c r="J23" i="5"/>
  <c r="E23" i="5"/>
  <c r="J122" i="5"/>
  <c r="J93" i="5"/>
  <c r="J22" i="5"/>
  <c r="J20" i="5"/>
  <c r="E20" i="5"/>
  <c r="F94" i="5" s="1"/>
  <c r="F123" i="5"/>
  <c r="J19" i="5"/>
  <c r="J17" i="5"/>
  <c r="E17" i="5"/>
  <c r="J16" i="5"/>
  <c r="J14" i="5"/>
  <c r="E7" i="5"/>
  <c r="E85" i="5" s="1"/>
  <c r="E114" i="5"/>
  <c r="J37" i="4"/>
  <c r="J36" i="4"/>
  <c r="AY97" i="1"/>
  <c r="J35" i="4"/>
  <c r="AX97" i="1"/>
  <c r="BI121" i="4"/>
  <c r="F37" i="4"/>
  <c r="BD97" i="1" s="1"/>
  <c r="BH121" i="4"/>
  <c r="F36" i="4"/>
  <c r="BC97" i="1"/>
  <c r="BG121" i="4"/>
  <c r="F35" i="4"/>
  <c r="BB97" i="1"/>
  <c r="BF121" i="4"/>
  <c r="T121" i="4"/>
  <c r="T120" i="4"/>
  <c r="T119" i="4"/>
  <c r="T118" i="4"/>
  <c r="R121" i="4"/>
  <c r="R120" i="4"/>
  <c r="R119" i="4"/>
  <c r="R118" i="4"/>
  <c r="P121" i="4"/>
  <c r="P120" i="4"/>
  <c r="P119" i="4"/>
  <c r="P118" i="4"/>
  <c r="AU97" i="1" s="1"/>
  <c r="BK121" i="4"/>
  <c r="BK120" i="4"/>
  <c r="BK119" i="4" s="1"/>
  <c r="J120" i="4"/>
  <c r="J98" i="4" s="1"/>
  <c r="J121" i="4"/>
  <c r="BE121" i="4" s="1"/>
  <c r="J33" i="4" s="1"/>
  <c r="AV97" i="1" s="1"/>
  <c r="F33" i="4"/>
  <c r="AZ97" i="1" s="1"/>
  <c r="J115" i="4"/>
  <c r="J114" i="4"/>
  <c r="F114" i="4"/>
  <c r="F112" i="4"/>
  <c r="E110" i="4"/>
  <c r="J92" i="4"/>
  <c r="J91" i="4"/>
  <c r="F91" i="4"/>
  <c r="F89" i="4"/>
  <c r="E87" i="4"/>
  <c r="J18" i="4"/>
  <c r="E18" i="4"/>
  <c r="J17" i="4"/>
  <c r="J12" i="4"/>
  <c r="E7" i="4"/>
  <c r="E85" i="4" s="1"/>
  <c r="E108" i="4"/>
  <c r="J37" i="3"/>
  <c r="J36" i="3"/>
  <c r="AY96" i="1"/>
  <c r="J35" i="3"/>
  <c r="AX96" i="1"/>
  <c r="BI318" i="3"/>
  <c r="BH318" i="3"/>
  <c r="BG318" i="3"/>
  <c r="BF318" i="3"/>
  <c r="T318" i="3"/>
  <c r="T316" i="3" s="1"/>
  <c r="R318" i="3"/>
  <c r="R316" i="3" s="1"/>
  <c r="R310" i="3" s="1"/>
  <c r="P318" i="3"/>
  <c r="BK318" i="3"/>
  <c r="J318" i="3"/>
  <c r="BE318" i="3"/>
  <c r="BI317" i="3"/>
  <c r="BH317" i="3"/>
  <c r="BG317" i="3"/>
  <c r="BF317" i="3"/>
  <c r="T317" i="3"/>
  <c r="R317" i="3"/>
  <c r="P317" i="3"/>
  <c r="P316" i="3"/>
  <c r="BK317" i="3"/>
  <c r="BK316" i="3"/>
  <c r="J316" i="3" s="1"/>
  <c r="J317" i="3"/>
  <c r="BE317" i="3"/>
  <c r="J111" i="3"/>
  <c r="BI315" i="3"/>
  <c r="BH315" i="3"/>
  <c r="BG315" i="3"/>
  <c r="BF315" i="3"/>
  <c r="T315" i="3"/>
  <c r="R315" i="3"/>
  <c r="P315" i="3"/>
  <c r="P311" i="3" s="1"/>
  <c r="P310" i="3" s="1"/>
  <c r="BK315" i="3"/>
  <c r="J315" i="3"/>
  <c r="BE315" i="3"/>
  <c r="BI312" i="3"/>
  <c r="BH312" i="3"/>
  <c r="BG312" i="3"/>
  <c r="BF312" i="3"/>
  <c r="T312" i="3"/>
  <c r="T311" i="3"/>
  <c r="T310" i="3" s="1"/>
  <c r="R312" i="3"/>
  <c r="R311" i="3"/>
  <c r="P312" i="3"/>
  <c r="BK312" i="3"/>
  <c r="J312" i="3"/>
  <c r="BE312" i="3"/>
  <c r="BI307" i="3"/>
  <c r="BH307" i="3"/>
  <c r="BG307" i="3"/>
  <c r="BF307" i="3"/>
  <c r="T307" i="3"/>
  <c r="T306" i="3"/>
  <c r="T305" i="3"/>
  <c r="R307" i="3"/>
  <c r="R306" i="3" s="1"/>
  <c r="R305" i="3" s="1"/>
  <c r="P307" i="3"/>
  <c r="P306" i="3" s="1"/>
  <c r="P305" i="3" s="1"/>
  <c r="BK307" i="3"/>
  <c r="BK306" i="3"/>
  <c r="BK305" i="3" s="1"/>
  <c r="J305" i="3" s="1"/>
  <c r="J107" i="3" s="1"/>
  <c r="J306" i="3"/>
  <c r="J108" i="3" s="1"/>
  <c r="J307" i="3"/>
  <c r="BE307" i="3"/>
  <c r="BI303" i="3"/>
  <c r="BH303" i="3"/>
  <c r="BG303" i="3"/>
  <c r="BF303" i="3"/>
  <c r="T303" i="3"/>
  <c r="T302" i="3"/>
  <c r="R303" i="3"/>
  <c r="R302" i="3"/>
  <c r="P303" i="3"/>
  <c r="P302" i="3"/>
  <c r="BK303" i="3"/>
  <c r="BK302" i="3"/>
  <c r="J302" i="3"/>
  <c r="J106" i="3" s="1"/>
  <c r="J303" i="3"/>
  <c r="BE303" i="3" s="1"/>
  <c r="BI301" i="3"/>
  <c r="BH301" i="3"/>
  <c r="BG301" i="3"/>
  <c r="BF301" i="3"/>
  <c r="T301" i="3"/>
  <c r="T300" i="3"/>
  <c r="R301" i="3"/>
  <c r="R300" i="3" s="1"/>
  <c r="P301" i="3"/>
  <c r="P300" i="3" s="1"/>
  <c r="BK301" i="3"/>
  <c r="BK300" i="3"/>
  <c r="J300" i="3"/>
  <c r="J105" i="3" s="1"/>
  <c r="J301" i="3"/>
  <c r="BE301" i="3"/>
  <c r="BI297" i="3"/>
  <c r="BH297" i="3"/>
  <c r="BG297" i="3"/>
  <c r="BF297" i="3"/>
  <c r="T297" i="3"/>
  <c r="R297" i="3"/>
  <c r="P297" i="3"/>
  <c r="BK297" i="3"/>
  <c r="J297" i="3"/>
  <c r="BE297" i="3" s="1"/>
  <c r="BI294" i="3"/>
  <c r="BH294" i="3"/>
  <c r="BG294" i="3"/>
  <c r="BF294" i="3"/>
  <c r="T294" i="3"/>
  <c r="R294" i="3"/>
  <c r="P294" i="3"/>
  <c r="BK294" i="3"/>
  <c r="J294" i="3"/>
  <c r="BE294" i="3"/>
  <c r="BI291" i="3"/>
  <c r="BH291" i="3"/>
  <c r="BG291" i="3"/>
  <c r="BF291" i="3"/>
  <c r="T291" i="3"/>
  <c r="R291" i="3"/>
  <c r="P291" i="3"/>
  <c r="BK291" i="3"/>
  <c r="J291" i="3"/>
  <c r="BE291" i="3" s="1"/>
  <c r="BI288" i="3"/>
  <c r="BH288" i="3"/>
  <c r="BG288" i="3"/>
  <c r="BF288" i="3"/>
  <c r="T288" i="3"/>
  <c r="R288" i="3"/>
  <c r="P288" i="3"/>
  <c r="BK288" i="3"/>
  <c r="J288" i="3"/>
  <c r="BE288" i="3"/>
  <c r="BI287" i="3"/>
  <c r="BH287" i="3"/>
  <c r="BG287" i="3"/>
  <c r="BF287" i="3"/>
  <c r="T287" i="3"/>
  <c r="R287" i="3"/>
  <c r="R286" i="3"/>
  <c r="P287" i="3"/>
  <c r="BK287" i="3"/>
  <c r="BK286" i="3"/>
  <c r="J286" i="3"/>
  <c r="J104" i="3" s="1"/>
  <c r="J287" i="3"/>
  <c r="BE287" i="3"/>
  <c r="BI283" i="3"/>
  <c r="BH283" i="3"/>
  <c r="BG283" i="3"/>
  <c r="BF283" i="3"/>
  <c r="T283" i="3"/>
  <c r="T282" i="3" s="1"/>
  <c r="R283" i="3"/>
  <c r="R282" i="3"/>
  <c r="P283" i="3"/>
  <c r="P282" i="3" s="1"/>
  <c r="BK283" i="3"/>
  <c r="BK282" i="3"/>
  <c r="J282" i="3"/>
  <c r="J103" i="3" s="1"/>
  <c r="J283" i="3"/>
  <c r="BE283" i="3"/>
  <c r="BI281" i="3"/>
  <c r="BH281" i="3"/>
  <c r="BG281" i="3"/>
  <c r="BF281" i="3"/>
  <c r="T281" i="3"/>
  <c r="R281" i="3"/>
  <c r="P281" i="3"/>
  <c r="BK281" i="3"/>
  <c r="J281" i="3"/>
  <c r="BE281" i="3" s="1"/>
  <c r="BI275" i="3"/>
  <c r="BH275" i="3"/>
  <c r="BG275" i="3"/>
  <c r="BF275" i="3"/>
  <c r="T275" i="3"/>
  <c r="R275" i="3"/>
  <c r="P275" i="3"/>
  <c r="BK275" i="3"/>
  <c r="J275" i="3"/>
  <c r="BE275" i="3"/>
  <c r="BI274" i="3"/>
  <c r="BH274" i="3"/>
  <c r="BG274" i="3"/>
  <c r="BF274" i="3"/>
  <c r="T274" i="3"/>
  <c r="R274" i="3"/>
  <c r="P274" i="3"/>
  <c r="BK274" i="3"/>
  <c r="J274" i="3"/>
  <c r="BE274" i="3" s="1"/>
  <c r="BI268" i="3"/>
  <c r="BH268" i="3"/>
  <c r="BG268" i="3"/>
  <c r="BF268" i="3"/>
  <c r="T268" i="3"/>
  <c r="R268" i="3"/>
  <c r="P268" i="3"/>
  <c r="BK268" i="3"/>
  <c r="J268" i="3"/>
  <c r="BE268" i="3"/>
  <c r="BI265" i="3"/>
  <c r="BH265" i="3"/>
  <c r="BG265" i="3"/>
  <c r="BF265" i="3"/>
  <c r="T265" i="3"/>
  <c r="R265" i="3"/>
  <c r="P265" i="3"/>
  <c r="BK265" i="3"/>
  <c r="J265" i="3"/>
  <c r="BE265" i="3" s="1"/>
  <c r="BI262" i="3"/>
  <c r="BH262" i="3"/>
  <c r="BG262" i="3"/>
  <c r="BF262" i="3"/>
  <c r="T262" i="3"/>
  <c r="R262" i="3"/>
  <c r="P262" i="3"/>
  <c r="BK262" i="3"/>
  <c r="J262" i="3"/>
  <c r="BE262" i="3"/>
  <c r="BI258" i="3"/>
  <c r="BH258" i="3"/>
  <c r="BG258" i="3"/>
  <c r="BF258" i="3"/>
  <c r="T258" i="3"/>
  <c r="R258" i="3"/>
  <c r="P258" i="3"/>
  <c r="BK258" i="3"/>
  <c r="J258" i="3"/>
  <c r="BE258" i="3" s="1"/>
  <c r="BI253" i="3"/>
  <c r="BH253" i="3"/>
  <c r="BG253" i="3"/>
  <c r="BF253" i="3"/>
  <c r="T253" i="3"/>
  <c r="R253" i="3"/>
  <c r="P253" i="3"/>
  <c r="BK253" i="3"/>
  <c r="J253" i="3"/>
  <c r="BE253" i="3"/>
  <c r="BI252" i="3"/>
  <c r="BH252" i="3"/>
  <c r="BG252" i="3"/>
  <c r="BF252" i="3"/>
  <c r="T252" i="3"/>
  <c r="R252" i="3"/>
  <c r="P252" i="3"/>
  <c r="BK252" i="3"/>
  <c r="J252" i="3"/>
  <c r="BE252" i="3" s="1"/>
  <c r="BI249" i="3"/>
  <c r="BH249" i="3"/>
  <c r="BG249" i="3"/>
  <c r="BF249" i="3"/>
  <c r="T249" i="3"/>
  <c r="R249" i="3"/>
  <c r="R248" i="3" s="1"/>
  <c r="P249" i="3"/>
  <c r="BK249" i="3"/>
  <c r="BK248" i="3" s="1"/>
  <c r="J248" i="3" s="1"/>
  <c r="J102" i="3" s="1"/>
  <c r="J249" i="3"/>
  <c r="BE249" i="3"/>
  <c r="BI247" i="3"/>
  <c r="BH247" i="3"/>
  <c r="BG247" i="3"/>
  <c r="BF247" i="3"/>
  <c r="T247" i="3"/>
  <c r="R247" i="3"/>
  <c r="P247" i="3"/>
  <c r="P237" i="3" s="1"/>
  <c r="BK247" i="3"/>
  <c r="J247" i="3"/>
  <c r="BE247" i="3"/>
  <c r="BI244" i="3"/>
  <c r="BH244" i="3"/>
  <c r="BG244" i="3"/>
  <c r="BF244" i="3"/>
  <c r="T244" i="3"/>
  <c r="T237" i="3" s="1"/>
  <c r="R244" i="3"/>
  <c r="P244" i="3"/>
  <c r="BK244" i="3"/>
  <c r="J244" i="3"/>
  <c r="BE244" i="3" s="1"/>
  <c r="BI238" i="3"/>
  <c r="BH238" i="3"/>
  <c r="BG238" i="3"/>
  <c r="BF238" i="3"/>
  <c r="T238" i="3"/>
  <c r="R238" i="3"/>
  <c r="R237" i="3" s="1"/>
  <c r="R132" i="3" s="1"/>
  <c r="R131" i="3" s="1"/>
  <c r="P238" i="3"/>
  <c r="BK238" i="3"/>
  <c r="BK237" i="3" s="1"/>
  <c r="J237" i="3" s="1"/>
  <c r="J101" i="3" s="1"/>
  <c r="J238" i="3"/>
  <c r="BE238" i="3"/>
  <c r="BI234" i="3"/>
  <c r="BH234" i="3"/>
  <c r="BG234" i="3"/>
  <c r="BF234" i="3"/>
  <c r="T234" i="3"/>
  <c r="R234" i="3"/>
  <c r="P234" i="3"/>
  <c r="BK234" i="3"/>
  <c r="J234" i="3"/>
  <c r="BE234" i="3"/>
  <c r="BI228" i="3"/>
  <c r="BH228" i="3"/>
  <c r="BG228" i="3"/>
  <c r="BF228" i="3"/>
  <c r="T228" i="3"/>
  <c r="T227" i="3" s="1"/>
  <c r="R228" i="3"/>
  <c r="R227" i="3"/>
  <c r="P228" i="3"/>
  <c r="BK228" i="3"/>
  <c r="BK227" i="3"/>
  <c r="J227" i="3"/>
  <c r="J100" i="3" s="1"/>
  <c r="J228" i="3"/>
  <c r="BE228" i="3"/>
  <c r="BI223" i="3"/>
  <c r="BH223" i="3"/>
  <c r="BG223" i="3"/>
  <c r="BF223" i="3"/>
  <c r="T223" i="3"/>
  <c r="R223" i="3"/>
  <c r="P223" i="3"/>
  <c r="BK223" i="3"/>
  <c r="J223" i="3"/>
  <c r="BE223" i="3" s="1"/>
  <c r="BI222" i="3"/>
  <c r="BH222" i="3"/>
  <c r="BG222" i="3"/>
  <c r="BF222" i="3"/>
  <c r="T222" i="3"/>
  <c r="R222" i="3"/>
  <c r="P222" i="3"/>
  <c r="P219" i="3" s="1"/>
  <c r="BK222" i="3"/>
  <c r="J222" i="3"/>
  <c r="BE222" i="3"/>
  <c r="BI221" i="3"/>
  <c r="BH221" i="3"/>
  <c r="BG221" i="3"/>
  <c r="BF221" i="3"/>
  <c r="T221" i="3"/>
  <c r="R221" i="3"/>
  <c r="P221" i="3"/>
  <c r="BK221" i="3"/>
  <c r="J221" i="3"/>
  <c r="BE221" i="3" s="1"/>
  <c r="BI220" i="3"/>
  <c r="BH220" i="3"/>
  <c r="BG220" i="3"/>
  <c r="BF220" i="3"/>
  <c r="T220" i="3"/>
  <c r="R220" i="3"/>
  <c r="R219" i="3" s="1"/>
  <c r="P220" i="3"/>
  <c r="BK220" i="3"/>
  <c r="BK219" i="3" s="1"/>
  <c r="J219" i="3" s="1"/>
  <c r="J99" i="3" s="1"/>
  <c r="J220" i="3"/>
  <c r="BE220" i="3"/>
  <c r="BI217" i="3"/>
  <c r="BH217" i="3"/>
  <c r="BG217" i="3"/>
  <c r="BF217" i="3"/>
  <c r="T217" i="3"/>
  <c r="R217" i="3"/>
  <c r="P217" i="3"/>
  <c r="BK217" i="3"/>
  <c r="J217" i="3"/>
  <c r="BE217" i="3"/>
  <c r="BI215" i="3"/>
  <c r="BH215" i="3"/>
  <c r="BG215" i="3"/>
  <c r="BF215" i="3"/>
  <c r="T215" i="3"/>
  <c r="R215" i="3"/>
  <c r="P215" i="3"/>
  <c r="BK215" i="3"/>
  <c r="J215" i="3"/>
  <c r="BE215" i="3" s="1"/>
  <c r="BI212" i="3"/>
  <c r="BH212" i="3"/>
  <c r="BG212" i="3"/>
  <c r="BF212" i="3"/>
  <c r="T212" i="3"/>
  <c r="R212" i="3"/>
  <c r="P212" i="3"/>
  <c r="BK212" i="3"/>
  <c r="J212" i="3"/>
  <c r="BE212" i="3"/>
  <c r="BI207" i="3"/>
  <c r="BH207" i="3"/>
  <c r="BG207" i="3"/>
  <c r="BF207" i="3"/>
  <c r="T207" i="3"/>
  <c r="R207" i="3"/>
  <c r="P207" i="3"/>
  <c r="BK207" i="3"/>
  <c r="J207" i="3"/>
  <c r="BE207" i="3" s="1"/>
  <c r="BI204" i="3"/>
  <c r="BH204" i="3"/>
  <c r="BG204" i="3"/>
  <c r="BF204" i="3"/>
  <c r="T204" i="3"/>
  <c r="R204" i="3"/>
  <c r="P204" i="3"/>
  <c r="BK204" i="3"/>
  <c r="J204" i="3"/>
  <c r="BE204" i="3"/>
  <c r="BI191" i="3"/>
  <c r="BH191" i="3"/>
  <c r="BG191" i="3"/>
  <c r="BF191" i="3"/>
  <c r="T191" i="3"/>
  <c r="R191" i="3"/>
  <c r="P191" i="3"/>
  <c r="BK191" i="3"/>
  <c r="J191" i="3"/>
  <c r="BE191" i="3" s="1"/>
  <c r="BI186" i="3"/>
  <c r="BH186" i="3"/>
  <c r="BG186" i="3"/>
  <c r="BF186" i="3"/>
  <c r="T186" i="3"/>
  <c r="R186" i="3"/>
  <c r="P186" i="3"/>
  <c r="BK186" i="3"/>
  <c r="J186" i="3"/>
  <c r="BE186" i="3"/>
  <c r="BI181" i="3"/>
  <c r="BH181" i="3"/>
  <c r="BG181" i="3"/>
  <c r="BF181" i="3"/>
  <c r="T181" i="3"/>
  <c r="R181" i="3"/>
  <c r="P181" i="3"/>
  <c r="BK181" i="3"/>
  <c r="J181" i="3"/>
  <c r="BE181" i="3" s="1"/>
  <c r="BI178" i="3"/>
  <c r="BH178" i="3"/>
  <c r="BG178" i="3"/>
  <c r="BF178" i="3"/>
  <c r="T178" i="3"/>
  <c r="R178" i="3"/>
  <c r="P178" i="3"/>
  <c r="BK178" i="3"/>
  <c r="J178" i="3"/>
  <c r="BE178" i="3"/>
  <c r="BI172" i="3"/>
  <c r="BH172" i="3"/>
  <c r="BG172" i="3"/>
  <c r="BF172" i="3"/>
  <c r="T172" i="3"/>
  <c r="R172" i="3"/>
  <c r="P172" i="3"/>
  <c r="BK172" i="3"/>
  <c r="J172" i="3"/>
  <c r="BE172" i="3" s="1"/>
  <c r="BI168" i="3"/>
  <c r="BH168" i="3"/>
  <c r="BG168" i="3"/>
  <c r="BF168" i="3"/>
  <c r="T168" i="3"/>
  <c r="R168" i="3"/>
  <c r="P168" i="3"/>
  <c r="BK168" i="3"/>
  <c r="J168" i="3"/>
  <c r="BE168" i="3"/>
  <c r="BI164" i="3"/>
  <c r="BH164" i="3"/>
  <c r="BG164" i="3"/>
  <c r="BF164" i="3"/>
  <c r="T164" i="3"/>
  <c r="R164" i="3"/>
  <c r="P164" i="3"/>
  <c r="BK164" i="3"/>
  <c r="J164" i="3"/>
  <c r="BE164" i="3" s="1"/>
  <c r="BI162" i="3"/>
  <c r="BH162" i="3"/>
  <c r="BG162" i="3"/>
  <c r="BF162" i="3"/>
  <c r="T162" i="3"/>
  <c r="R162" i="3"/>
  <c r="P162" i="3"/>
  <c r="BK162" i="3"/>
  <c r="J162" i="3"/>
  <c r="BE162" i="3"/>
  <c r="BI160" i="3"/>
  <c r="BH160" i="3"/>
  <c r="BG160" i="3"/>
  <c r="BF160" i="3"/>
  <c r="T160" i="3"/>
  <c r="R160" i="3"/>
  <c r="P160" i="3"/>
  <c r="BK160" i="3"/>
  <c r="J160" i="3"/>
  <c r="BE160" i="3" s="1"/>
  <c r="BI157" i="3"/>
  <c r="BH157" i="3"/>
  <c r="BG157" i="3"/>
  <c r="BF157" i="3"/>
  <c r="T157" i="3"/>
  <c r="R157" i="3"/>
  <c r="P157" i="3"/>
  <c r="BK157" i="3"/>
  <c r="J157" i="3"/>
  <c r="BE157" i="3"/>
  <c r="BI154" i="3"/>
  <c r="BH154" i="3"/>
  <c r="BG154" i="3"/>
  <c r="BF154" i="3"/>
  <c r="T154" i="3"/>
  <c r="R154" i="3"/>
  <c r="P154" i="3"/>
  <c r="BK154" i="3"/>
  <c r="J154" i="3"/>
  <c r="BE154" i="3" s="1"/>
  <c r="BI151" i="3"/>
  <c r="BH151" i="3"/>
  <c r="BG151" i="3"/>
  <c r="BF151" i="3"/>
  <c r="T151" i="3"/>
  <c r="R151" i="3"/>
  <c r="P151" i="3"/>
  <c r="BK151" i="3"/>
  <c r="J151" i="3"/>
  <c r="BE151" i="3"/>
  <c r="BI147" i="3"/>
  <c r="BH147" i="3"/>
  <c r="BG147" i="3"/>
  <c r="BF147" i="3"/>
  <c r="T147" i="3"/>
  <c r="R147" i="3"/>
  <c r="P147" i="3"/>
  <c r="BK147" i="3"/>
  <c r="J147" i="3"/>
  <c r="BE147" i="3" s="1"/>
  <c r="BI144" i="3"/>
  <c r="BH144" i="3"/>
  <c r="BG144" i="3"/>
  <c r="BF144" i="3"/>
  <c r="T144" i="3"/>
  <c r="R144" i="3"/>
  <c r="P144" i="3"/>
  <c r="BK144" i="3"/>
  <c r="J144" i="3"/>
  <c r="BE144" i="3"/>
  <c r="BI141" i="3"/>
  <c r="BH141" i="3"/>
  <c r="BG141" i="3"/>
  <c r="BF141" i="3"/>
  <c r="T141" i="3"/>
  <c r="R141" i="3"/>
  <c r="P141" i="3"/>
  <c r="BK141" i="3"/>
  <c r="J141" i="3"/>
  <c r="BE141" i="3" s="1"/>
  <c r="BI138" i="3"/>
  <c r="BH138" i="3"/>
  <c r="BG138" i="3"/>
  <c r="BF138" i="3"/>
  <c r="T138" i="3"/>
  <c r="R138" i="3"/>
  <c r="P138" i="3"/>
  <c r="BK138" i="3"/>
  <c r="J138" i="3"/>
  <c r="BE138" i="3"/>
  <c r="BI134" i="3"/>
  <c r="BH134" i="3"/>
  <c r="F36" i="3"/>
  <c r="BC96" i="1" s="1"/>
  <c r="BG134" i="3"/>
  <c r="BF134" i="3"/>
  <c r="J34" i="3" s="1"/>
  <c r="AW96" i="1" s="1"/>
  <c r="F34" i="3"/>
  <c r="BA96" i="1" s="1"/>
  <c r="T134" i="3"/>
  <c r="R134" i="3"/>
  <c r="R133" i="3"/>
  <c r="P134" i="3"/>
  <c r="BK134" i="3"/>
  <c r="BK133" i="3"/>
  <c r="J134" i="3"/>
  <c r="BE134" i="3" s="1"/>
  <c r="J128" i="3"/>
  <c r="J127" i="3"/>
  <c r="F127" i="3"/>
  <c r="F125" i="3"/>
  <c r="E123" i="3"/>
  <c r="J92" i="3"/>
  <c r="J91" i="3"/>
  <c r="F91" i="3"/>
  <c r="F89" i="3"/>
  <c r="E87" i="3"/>
  <c r="J18" i="3"/>
  <c r="E18" i="3"/>
  <c r="F128" i="3" s="1"/>
  <c r="F92" i="3"/>
  <c r="J17" i="3"/>
  <c r="J12" i="3"/>
  <c r="J125" i="3" s="1"/>
  <c r="J89" i="3"/>
  <c r="E7" i="3"/>
  <c r="J37" i="2"/>
  <c r="J36" i="2"/>
  <c r="AY95" i="1" s="1"/>
  <c r="J35" i="2"/>
  <c r="AX95" i="1"/>
  <c r="BI579" i="2"/>
  <c r="BH579" i="2"/>
  <c r="BG579" i="2"/>
  <c r="BF579" i="2"/>
  <c r="T579" i="2"/>
  <c r="R579" i="2"/>
  <c r="P579" i="2"/>
  <c r="BK579" i="2"/>
  <c r="J579" i="2"/>
  <c r="BE579" i="2" s="1"/>
  <c r="BI576" i="2"/>
  <c r="BH576" i="2"/>
  <c r="BG576" i="2"/>
  <c r="BF576" i="2"/>
  <c r="T576" i="2"/>
  <c r="R576" i="2"/>
  <c r="P576" i="2"/>
  <c r="BK576" i="2"/>
  <c r="J576" i="2"/>
  <c r="BE576" i="2"/>
  <c r="BI573" i="2"/>
  <c r="BH573" i="2"/>
  <c r="BG573" i="2"/>
  <c r="BF573" i="2"/>
  <c r="T573" i="2"/>
  <c r="R573" i="2"/>
  <c r="P573" i="2"/>
  <c r="BK573" i="2"/>
  <c r="J573" i="2"/>
  <c r="BE573" i="2" s="1"/>
  <c r="BI570" i="2"/>
  <c r="BH570" i="2"/>
  <c r="BG570" i="2"/>
  <c r="BF570" i="2"/>
  <c r="T570" i="2"/>
  <c r="R570" i="2"/>
  <c r="P570" i="2"/>
  <c r="BK570" i="2"/>
  <c r="J570" i="2"/>
  <c r="BE570" i="2"/>
  <c r="BI567" i="2"/>
  <c r="BH567" i="2"/>
  <c r="BG567" i="2"/>
  <c r="BF567" i="2"/>
  <c r="T567" i="2"/>
  <c r="R567" i="2"/>
  <c r="P567" i="2"/>
  <c r="BK567" i="2"/>
  <c r="J567" i="2"/>
  <c r="BE567" i="2" s="1"/>
  <c r="BI564" i="2"/>
  <c r="BH564" i="2"/>
  <c r="BG564" i="2"/>
  <c r="BF564" i="2"/>
  <c r="T564" i="2"/>
  <c r="R564" i="2"/>
  <c r="P564" i="2"/>
  <c r="BK564" i="2"/>
  <c r="J564" i="2"/>
  <c r="BE564" i="2"/>
  <c r="BI561" i="2"/>
  <c r="BH561" i="2"/>
  <c r="BG561" i="2"/>
  <c r="BF561" i="2"/>
  <c r="T561" i="2"/>
  <c r="R561" i="2"/>
  <c r="P561" i="2"/>
  <c r="BK561" i="2"/>
  <c r="J561" i="2"/>
  <c r="BE561" i="2" s="1"/>
  <c r="BI558" i="2"/>
  <c r="BH558" i="2"/>
  <c r="BG558" i="2"/>
  <c r="BF558" i="2"/>
  <c r="T558" i="2"/>
  <c r="R558" i="2"/>
  <c r="R557" i="2" s="1"/>
  <c r="P558" i="2"/>
  <c r="BK558" i="2"/>
  <c r="BK557" i="2" s="1"/>
  <c r="J557" i="2" s="1"/>
  <c r="J120" i="2" s="1"/>
  <c r="J558" i="2"/>
  <c r="BE558" i="2"/>
  <c r="BI548" i="2"/>
  <c r="BH548" i="2"/>
  <c r="BG548" i="2"/>
  <c r="BF548" i="2"/>
  <c r="T548" i="2"/>
  <c r="T547" i="2"/>
  <c r="R548" i="2"/>
  <c r="R547" i="2" s="1"/>
  <c r="P548" i="2"/>
  <c r="P547" i="2"/>
  <c r="BK548" i="2"/>
  <c r="BK547" i="2" s="1"/>
  <c r="J547" i="2" s="1"/>
  <c r="J119" i="2" s="1"/>
  <c r="J548" i="2"/>
  <c r="BE548" i="2"/>
  <c r="BI544" i="2"/>
  <c r="BH544" i="2"/>
  <c r="BG544" i="2"/>
  <c r="BF544" i="2"/>
  <c r="T544" i="2"/>
  <c r="T543" i="2"/>
  <c r="R544" i="2"/>
  <c r="R543" i="2" s="1"/>
  <c r="P544" i="2"/>
  <c r="P543" i="2"/>
  <c r="BK544" i="2"/>
  <c r="BK543" i="2" s="1"/>
  <c r="J543" i="2" s="1"/>
  <c r="J118" i="2" s="1"/>
  <c r="J544" i="2"/>
  <c r="BE544" i="2"/>
  <c r="BI542" i="2"/>
  <c r="BH542" i="2"/>
  <c r="BG542" i="2"/>
  <c r="BF542" i="2"/>
  <c r="T542" i="2"/>
  <c r="R542" i="2"/>
  <c r="P542" i="2"/>
  <c r="BK542" i="2"/>
  <c r="J542" i="2"/>
  <c r="BE542" i="2"/>
  <c r="BI540" i="2"/>
  <c r="BH540" i="2"/>
  <c r="BG540" i="2"/>
  <c r="BF540" i="2"/>
  <c r="T540" i="2"/>
  <c r="R540" i="2"/>
  <c r="P540" i="2"/>
  <c r="BK540" i="2"/>
  <c r="J540" i="2"/>
  <c r="BE540" i="2" s="1"/>
  <c r="BI536" i="2"/>
  <c r="BH536" i="2"/>
  <c r="BG536" i="2"/>
  <c r="BF536" i="2"/>
  <c r="T536" i="2"/>
  <c r="R536" i="2"/>
  <c r="P536" i="2"/>
  <c r="BK536" i="2"/>
  <c r="J536" i="2"/>
  <c r="BE536" i="2"/>
  <c r="BI533" i="2"/>
  <c r="BH533" i="2"/>
  <c r="BG533" i="2"/>
  <c r="BF533" i="2"/>
  <c r="T533" i="2"/>
  <c r="R533" i="2"/>
  <c r="P533" i="2"/>
  <c r="BK533" i="2"/>
  <c r="J533" i="2"/>
  <c r="BE533" i="2" s="1"/>
  <c r="BI525" i="2"/>
  <c r="BH525" i="2"/>
  <c r="BG525" i="2"/>
  <c r="BF525" i="2"/>
  <c r="T525" i="2"/>
  <c r="R525" i="2"/>
  <c r="P525" i="2"/>
  <c r="BK525" i="2"/>
  <c r="J525" i="2"/>
  <c r="BE525" i="2"/>
  <c r="BI523" i="2"/>
  <c r="BH523" i="2"/>
  <c r="BG523" i="2"/>
  <c r="BF523" i="2"/>
  <c r="T523" i="2"/>
  <c r="T522" i="2" s="1"/>
  <c r="R523" i="2"/>
  <c r="R522" i="2"/>
  <c r="P523" i="2"/>
  <c r="BK523" i="2"/>
  <c r="BK522" i="2"/>
  <c r="J522" i="2"/>
  <c r="J117" i="2" s="1"/>
  <c r="J523" i="2"/>
  <c r="BE523" i="2" s="1"/>
  <c r="BI521" i="2"/>
  <c r="BH521" i="2"/>
  <c r="BG521" i="2"/>
  <c r="BF521" i="2"/>
  <c r="T521" i="2"/>
  <c r="R521" i="2"/>
  <c r="P521" i="2"/>
  <c r="BK521" i="2"/>
  <c r="J521" i="2"/>
  <c r="BE521" i="2" s="1"/>
  <c r="BI518" i="2"/>
  <c r="BH518" i="2"/>
  <c r="BG518" i="2"/>
  <c r="BF518" i="2"/>
  <c r="T518" i="2"/>
  <c r="R518" i="2"/>
  <c r="P518" i="2"/>
  <c r="BK518" i="2"/>
  <c r="J518" i="2"/>
  <c r="BE518" i="2"/>
  <c r="BI515" i="2"/>
  <c r="BH515" i="2"/>
  <c r="BG515" i="2"/>
  <c r="BF515" i="2"/>
  <c r="T515" i="2"/>
  <c r="R515" i="2"/>
  <c r="P515" i="2"/>
  <c r="BK515" i="2"/>
  <c r="J515" i="2"/>
  <c r="BE515" i="2" s="1"/>
  <c r="BI509" i="2"/>
  <c r="BH509" i="2"/>
  <c r="BG509" i="2"/>
  <c r="BF509" i="2"/>
  <c r="T509" i="2"/>
  <c r="R509" i="2"/>
  <c r="P509" i="2"/>
  <c r="BK509" i="2"/>
  <c r="J509" i="2"/>
  <c r="BE509" i="2"/>
  <c r="BI504" i="2"/>
  <c r="BH504" i="2"/>
  <c r="BG504" i="2"/>
  <c r="BF504" i="2"/>
  <c r="T504" i="2"/>
  <c r="R504" i="2"/>
  <c r="P504" i="2"/>
  <c r="BK504" i="2"/>
  <c r="J504" i="2"/>
  <c r="BE504" i="2" s="1"/>
  <c r="BI502" i="2"/>
  <c r="BH502" i="2"/>
  <c r="BG502" i="2"/>
  <c r="BF502" i="2"/>
  <c r="T502" i="2"/>
  <c r="R502" i="2"/>
  <c r="P502" i="2"/>
  <c r="BK502" i="2"/>
  <c r="J502" i="2"/>
  <c r="BE502" i="2"/>
  <c r="BI500" i="2"/>
  <c r="BH500" i="2"/>
  <c r="BG500" i="2"/>
  <c r="BF500" i="2"/>
  <c r="T500" i="2"/>
  <c r="R500" i="2"/>
  <c r="P500" i="2"/>
  <c r="BK500" i="2"/>
  <c r="J500" i="2"/>
  <c r="BE500" i="2" s="1"/>
  <c r="BI495" i="2"/>
  <c r="BH495" i="2"/>
  <c r="BG495" i="2"/>
  <c r="BF495" i="2"/>
  <c r="T495" i="2"/>
  <c r="R495" i="2"/>
  <c r="P495" i="2"/>
  <c r="BK495" i="2"/>
  <c r="J495" i="2"/>
  <c r="BE495" i="2"/>
  <c r="BI492" i="2"/>
  <c r="BH492" i="2"/>
  <c r="BG492" i="2"/>
  <c r="BF492" i="2"/>
  <c r="T492" i="2"/>
  <c r="T491" i="2" s="1"/>
  <c r="R492" i="2"/>
  <c r="R491" i="2"/>
  <c r="P492" i="2"/>
  <c r="BK492" i="2"/>
  <c r="BK491" i="2"/>
  <c r="J491" i="2"/>
  <c r="J116" i="2" s="1"/>
  <c r="J492" i="2"/>
  <c r="BE492" i="2" s="1"/>
  <c r="BI490" i="2"/>
  <c r="BH490" i="2"/>
  <c r="BG490" i="2"/>
  <c r="BF490" i="2"/>
  <c r="T490" i="2"/>
  <c r="R490" i="2"/>
  <c r="P490" i="2"/>
  <c r="BK490" i="2"/>
  <c r="J490" i="2"/>
  <c r="BE490" i="2" s="1"/>
  <c r="BI488" i="2"/>
  <c r="BH488" i="2"/>
  <c r="BG488" i="2"/>
  <c r="BF488" i="2"/>
  <c r="T488" i="2"/>
  <c r="R488" i="2"/>
  <c r="P488" i="2"/>
  <c r="BK488" i="2"/>
  <c r="J488" i="2"/>
  <c r="BE488" i="2"/>
  <c r="BI482" i="2"/>
  <c r="BH482" i="2"/>
  <c r="BG482" i="2"/>
  <c r="BF482" i="2"/>
  <c r="T482" i="2"/>
  <c r="R482" i="2"/>
  <c r="R481" i="2"/>
  <c r="P482" i="2"/>
  <c r="BK482" i="2"/>
  <c r="BK481" i="2"/>
  <c r="J481" i="2"/>
  <c r="J115" i="2" s="1"/>
  <c r="J482" i="2"/>
  <c r="BE482" i="2" s="1"/>
  <c r="BI480" i="2"/>
  <c r="BH480" i="2"/>
  <c r="BG480" i="2"/>
  <c r="BF480" i="2"/>
  <c r="T480" i="2"/>
  <c r="R480" i="2"/>
  <c r="P480" i="2"/>
  <c r="BK480" i="2"/>
  <c r="J480" i="2"/>
  <c r="BE480" i="2" s="1"/>
  <c r="BI479" i="2"/>
  <c r="BH479" i="2"/>
  <c r="BG479" i="2"/>
  <c r="BF479" i="2"/>
  <c r="T479" i="2"/>
  <c r="R479" i="2"/>
  <c r="P479" i="2"/>
  <c r="BK479" i="2"/>
  <c r="J479" i="2"/>
  <c r="BE479" i="2"/>
  <c r="BI477" i="2"/>
  <c r="BH477" i="2"/>
  <c r="BG477" i="2"/>
  <c r="BF477" i="2"/>
  <c r="T477" i="2"/>
  <c r="R477" i="2"/>
  <c r="P477" i="2"/>
  <c r="BK477" i="2"/>
  <c r="J477" i="2"/>
  <c r="BE477" i="2" s="1"/>
  <c r="BI476" i="2"/>
  <c r="BH476" i="2"/>
  <c r="BG476" i="2"/>
  <c r="BF476" i="2"/>
  <c r="T476" i="2"/>
  <c r="R476" i="2"/>
  <c r="P476" i="2"/>
  <c r="BK476" i="2"/>
  <c r="J476" i="2"/>
  <c r="BE476" i="2"/>
  <c r="BI472" i="2"/>
  <c r="BH472" i="2"/>
  <c r="BG472" i="2"/>
  <c r="BF472" i="2"/>
  <c r="T472" i="2"/>
  <c r="R472" i="2"/>
  <c r="P472" i="2"/>
  <c r="BK472" i="2"/>
  <c r="J472" i="2"/>
  <c r="BE472" i="2" s="1"/>
  <c r="BI470" i="2"/>
  <c r="BH470" i="2"/>
  <c r="BG470" i="2"/>
  <c r="BF470" i="2"/>
  <c r="T470" i="2"/>
  <c r="R470" i="2"/>
  <c r="P470" i="2"/>
  <c r="BK470" i="2"/>
  <c r="J470" i="2"/>
  <c r="BE470" i="2"/>
  <c r="BI469" i="2"/>
  <c r="BH469" i="2"/>
  <c r="BG469" i="2"/>
  <c r="BF469" i="2"/>
  <c r="T469" i="2"/>
  <c r="R469" i="2"/>
  <c r="P469" i="2"/>
  <c r="BK469" i="2"/>
  <c r="J469" i="2"/>
  <c r="BE469" i="2" s="1"/>
  <c r="BI468" i="2"/>
  <c r="BH468" i="2"/>
  <c r="BG468" i="2"/>
  <c r="BF468" i="2"/>
  <c r="T468" i="2"/>
  <c r="R468" i="2"/>
  <c r="P468" i="2"/>
  <c r="BK468" i="2"/>
  <c r="J468" i="2"/>
  <c r="BE468" i="2"/>
  <c r="BI466" i="2"/>
  <c r="BH466" i="2"/>
  <c r="BG466" i="2"/>
  <c r="BF466" i="2"/>
  <c r="T466" i="2"/>
  <c r="R466" i="2"/>
  <c r="P466" i="2"/>
  <c r="BK466" i="2"/>
  <c r="J466" i="2"/>
  <c r="BE466" i="2" s="1"/>
  <c r="BI464" i="2"/>
  <c r="BH464" i="2"/>
  <c r="BG464" i="2"/>
  <c r="BF464" i="2"/>
  <c r="T464" i="2"/>
  <c r="R464" i="2"/>
  <c r="P464" i="2"/>
  <c r="BK464" i="2"/>
  <c r="J464" i="2"/>
  <c r="BE464" i="2"/>
  <c r="BI462" i="2"/>
  <c r="BH462" i="2"/>
  <c r="BG462" i="2"/>
  <c r="BF462" i="2"/>
  <c r="T462" i="2"/>
  <c r="R462" i="2"/>
  <c r="P462" i="2"/>
  <c r="BK462" i="2"/>
  <c r="J462" i="2"/>
  <c r="BE462" i="2" s="1"/>
  <c r="BI461" i="2"/>
  <c r="BH461" i="2"/>
  <c r="BG461" i="2"/>
  <c r="BF461" i="2"/>
  <c r="T461" i="2"/>
  <c r="R461" i="2"/>
  <c r="R460" i="2" s="1"/>
  <c r="P461" i="2"/>
  <c r="BK461" i="2"/>
  <c r="BK460" i="2" s="1"/>
  <c r="J460" i="2" s="1"/>
  <c r="J114" i="2" s="1"/>
  <c r="J461" i="2"/>
  <c r="BE461" i="2"/>
  <c r="BI459" i="2"/>
  <c r="BH459" i="2"/>
  <c r="BG459" i="2"/>
  <c r="BF459" i="2"/>
  <c r="T459" i="2"/>
  <c r="R459" i="2"/>
  <c r="P459" i="2"/>
  <c r="BK459" i="2"/>
  <c r="J459" i="2"/>
  <c r="BE459" i="2"/>
  <c r="BI458" i="2"/>
  <c r="BH458" i="2"/>
  <c r="BG458" i="2"/>
  <c r="BF458" i="2"/>
  <c r="T458" i="2"/>
  <c r="R458" i="2"/>
  <c r="P458" i="2"/>
  <c r="BK458" i="2"/>
  <c r="J458" i="2"/>
  <c r="BE458" i="2" s="1"/>
  <c r="BI457" i="2"/>
  <c r="BH457" i="2"/>
  <c r="BG457" i="2"/>
  <c r="BF457" i="2"/>
  <c r="T457" i="2"/>
  <c r="R457" i="2"/>
  <c r="P457" i="2"/>
  <c r="BK457" i="2"/>
  <c r="J457" i="2"/>
  <c r="BE457" i="2"/>
  <c r="BI455" i="2"/>
  <c r="BH455" i="2"/>
  <c r="BG455" i="2"/>
  <c r="BF455" i="2"/>
  <c r="T455" i="2"/>
  <c r="R455" i="2"/>
  <c r="P455" i="2"/>
  <c r="BK455" i="2"/>
  <c r="J455" i="2"/>
  <c r="BE455" i="2" s="1"/>
  <c r="BI451" i="2"/>
  <c r="BH451" i="2"/>
  <c r="BG451" i="2"/>
  <c r="BF451" i="2"/>
  <c r="T451" i="2"/>
  <c r="R451" i="2"/>
  <c r="P451" i="2"/>
  <c r="BK451" i="2"/>
  <c r="J451" i="2"/>
  <c r="BE451" i="2"/>
  <c r="BI449" i="2"/>
  <c r="BH449" i="2"/>
  <c r="BG449" i="2"/>
  <c r="BF449" i="2"/>
  <c r="T449" i="2"/>
  <c r="R449" i="2"/>
  <c r="P449" i="2"/>
  <c r="BK449" i="2"/>
  <c r="J449" i="2"/>
  <c r="BE449" i="2" s="1"/>
  <c r="BI448" i="2"/>
  <c r="BH448" i="2"/>
  <c r="BG448" i="2"/>
  <c r="BF448" i="2"/>
  <c r="T448" i="2"/>
  <c r="R448" i="2"/>
  <c r="R447" i="2" s="1"/>
  <c r="P448" i="2"/>
  <c r="BK448" i="2"/>
  <c r="BK447" i="2" s="1"/>
  <c r="J447" i="2" s="1"/>
  <c r="J113" i="2" s="1"/>
  <c r="J448" i="2"/>
  <c r="BE448" i="2"/>
  <c r="BI446" i="2"/>
  <c r="BH446" i="2"/>
  <c r="BG446" i="2"/>
  <c r="BF446" i="2"/>
  <c r="T446" i="2"/>
  <c r="R446" i="2"/>
  <c r="P446" i="2"/>
  <c r="BK446" i="2"/>
  <c r="J446" i="2"/>
  <c r="BE446" i="2"/>
  <c r="BI445" i="2"/>
  <c r="BH445" i="2"/>
  <c r="BG445" i="2"/>
  <c r="BF445" i="2"/>
  <c r="T445" i="2"/>
  <c r="R445" i="2"/>
  <c r="P445" i="2"/>
  <c r="BK445" i="2"/>
  <c r="J445" i="2"/>
  <c r="BE445" i="2" s="1"/>
  <c r="BI442" i="2"/>
  <c r="BH442" i="2"/>
  <c r="BG442" i="2"/>
  <c r="BF442" i="2"/>
  <c r="T442" i="2"/>
  <c r="R442" i="2"/>
  <c r="P442" i="2"/>
  <c r="BK442" i="2"/>
  <c r="J442" i="2"/>
  <c r="BE442" i="2"/>
  <c r="BI440" i="2"/>
  <c r="BH440" i="2"/>
  <c r="BG440" i="2"/>
  <c r="BF440" i="2"/>
  <c r="T440" i="2"/>
  <c r="R440" i="2"/>
  <c r="P440" i="2"/>
  <c r="BK440" i="2"/>
  <c r="J440" i="2"/>
  <c r="BE440" i="2" s="1"/>
  <c r="BI437" i="2"/>
  <c r="BH437" i="2"/>
  <c r="BG437" i="2"/>
  <c r="BF437" i="2"/>
  <c r="T437" i="2"/>
  <c r="R437" i="2"/>
  <c r="P437" i="2"/>
  <c r="BK437" i="2"/>
  <c r="J437" i="2"/>
  <c r="BE437" i="2"/>
  <c r="BI434" i="2"/>
  <c r="BH434" i="2"/>
  <c r="BG434" i="2"/>
  <c r="BF434" i="2"/>
  <c r="T434" i="2"/>
  <c r="R434" i="2"/>
  <c r="P434" i="2"/>
  <c r="BK434" i="2"/>
  <c r="J434" i="2"/>
  <c r="BE434" i="2" s="1"/>
  <c r="BI431" i="2"/>
  <c r="BH431" i="2"/>
  <c r="BG431" i="2"/>
  <c r="BF431" i="2"/>
  <c r="T431" i="2"/>
  <c r="R431" i="2"/>
  <c r="P431" i="2"/>
  <c r="BK431" i="2"/>
  <c r="J431" i="2"/>
  <c r="BE431" i="2"/>
  <c r="BI428" i="2"/>
  <c r="BH428" i="2"/>
  <c r="BG428" i="2"/>
  <c r="BF428" i="2"/>
  <c r="T428" i="2"/>
  <c r="R428" i="2"/>
  <c r="P428" i="2"/>
  <c r="BK428" i="2"/>
  <c r="J428" i="2"/>
  <c r="BE428" i="2" s="1"/>
  <c r="BI426" i="2"/>
  <c r="BH426" i="2"/>
  <c r="BG426" i="2"/>
  <c r="BF426" i="2"/>
  <c r="T426" i="2"/>
  <c r="R426" i="2"/>
  <c r="P426" i="2"/>
  <c r="BK426" i="2"/>
  <c r="J426" i="2"/>
  <c r="BE426" i="2"/>
  <c r="BI425" i="2"/>
  <c r="BH425" i="2"/>
  <c r="BG425" i="2"/>
  <c r="BF425" i="2"/>
  <c r="T425" i="2"/>
  <c r="R425" i="2"/>
  <c r="R424" i="2"/>
  <c r="P425" i="2"/>
  <c r="BK425" i="2"/>
  <c r="BK424" i="2"/>
  <c r="J424" i="2"/>
  <c r="J112" i="2" s="1"/>
  <c r="J425" i="2"/>
  <c r="BE425" i="2" s="1"/>
  <c r="BI423" i="2"/>
  <c r="BH423" i="2"/>
  <c r="BG423" i="2"/>
  <c r="BF423" i="2"/>
  <c r="T423" i="2"/>
  <c r="R423" i="2"/>
  <c r="P423" i="2"/>
  <c r="BK423" i="2"/>
  <c r="J423" i="2"/>
  <c r="BE423" i="2" s="1"/>
  <c r="BI420" i="2"/>
  <c r="BH420" i="2"/>
  <c r="BG420" i="2"/>
  <c r="BF420" i="2"/>
  <c r="T420" i="2"/>
  <c r="R420" i="2"/>
  <c r="P420" i="2"/>
  <c r="BK420" i="2"/>
  <c r="J420" i="2"/>
  <c r="BE420" i="2"/>
  <c r="BI416" i="2"/>
  <c r="BH416" i="2"/>
  <c r="BG416" i="2"/>
  <c r="BF416" i="2"/>
  <c r="T416" i="2"/>
  <c r="T415" i="2" s="1"/>
  <c r="R416" i="2"/>
  <c r="R415" i="2"/>
  <c r="P416" i="2"/>
  <c r="P415" i="2" s="1"/>
  <c r="BK416" i="2"/>
  <c r="BK415" i="2"/>
  <c r="J415" i="2"/>
  <c r="J111" i="2" s="1"/>
  <c r="J416" i="2"/>
  <c r="BE416" i="2" s="1"/>
  <c r="BI414" i="2"/>
  <c r="BH414" i="2"/>
  <c r="BG414" i="2"/>
  <c r="BF414" i="2"/>
  <c r="T414" i="2"/>
  <c r="R414" i="2"/>
  <c r="P414" i="2"/>
  <c r="BK414" i="2"/>
  <c r="J414" i="2"/>
  <c r="BE414" i="2" s="1"/>
  <c r="BI407" i="2"/>
  <c r="BH407" i="2"/>
  <c r="BG407" i="2"/>
  <c r="BF407" i="2"/>
  <c r="T407" i="2"/>
  <c r="R407" i="2"/>
  <c r="P407" i="2"/>
  <c r="BK407" i="2"/>
  <c r="J407" i="2"/>
  <c r="BE407" i="2"/>
  <c r="BI398" i="2"/>
  <c r="BH398" i="2"/>
  <c r="BG398" i="2"/>
  <c r="BF398" i="2"/>
  <c r="T398" i="2"/>
  <c r="R398" i="2"/>
  <c r="P398" i="2"/>
  <c r="BK398" i="2"/>
  <c r="J398" i="2"/>
  <c r="BE398" i="2" s="1"/>
  <c r="BI395" i="2"/>
  <c r="BH395" i="2"/>
  <c r="BG395" i="2"/>
  <c r="BF395" i="2"/>
  <c r="T395" i="2"/>
  <c r="R395" i="2"/>
  <c r="P395" i="2"/>
  <c r="BK395" i="2"/>
  <c r="J395" i="2"/>
  <c r="BE395" i="2"/>
  <c r="BI392" i="2"/>
  <c r="BH392" i="2"/>
  <c r="BG392" i="2"/>
  <c r="BF392" i="2"/>
  <c r="T392" i="2"/>
  <c r="R392" i="2"/>
  <c r="P392" i="2"/>
  <c r="BK392" i="2"/>
  <c r="J392" i="2"/>
  <c r="BE392" i="2" s="1"/>
  <c r="BI390" i="2"/>
  <c r="BH390" i="2"/>
  <c r="BG390" i="2"/>
  <c r="BF390" i="2"/>
  <c r="T390" i="2"/>
  <c r="R390" i="2"/>
  <c r="P390" i="2"/>
  <c r="BK390" i="2"/>
  <c r="J390" i="2"/>
  <c r="BE390" i="2"/>
  <c r="BI387" i="2"/>
  <c r="BH387" i="2"/>
  <c r="BG387" i="2"/>
  <c r="BF387" i="2"/>
  <c r="T387" i="2"/>
  <c r="R387" i="2"/>
  <c r="R386" i="2"/>
  <c r="R385" i="2" s="1"/>
  <c r="P387" i="2"/>
  <c r="BK387" i="2"/>
  <c r="BK386" i="2" s="1"/>
  <c r="J386" i="2" s="1"/>
  <c r="BK385" i="2"/>
  <c r="J385" i="2" s="1"/>
  <c r="J109" i="2" s="1"/>
  <c r="J387" i="2"/>
  <c r="BE387" i="2"/>
  <c r="J110" i="2"/>
  <c r="BI384" i="2"/>
  <c r="BH384" i="2"/>
  <c r="BG384" i="2"/>
  <c r="BF384" i="2"/>
  <c r="T384" i="2"/>
  <c r="T383" i="2"/>
  <c r="R384" i="2"/>
  <c r="R383" i="2" s="1"/>
  <c r="P384" i="2"/>
  <c r="P383" i="2"/>
  <c r="BK384" i="2"/>
  <c r="BK383" i="2" s="1"/>
  <c r="J383" i="2" s="1"/>
  <c r="J108" i="2" s="1"/>
  <c r="J384" i="2"/>
  <c r="BE384" i="2"/>
  <c r="BI382" i="2"/>
  <c r="BH382" i="2"/>
  <c r="BG382" i="2"/>
  <c r="BF382" i="2"/>
  <c r="T382" i="2"/>
  <c r="T381" i="2"/>
  <c r="R382" i="2"/>
  <c r="R381" i="2" s="1"/>
  <c r="P382" i="2"/>
  <c r="P381" i="2"/>
  <c r="BK382" i="2"/>
  <c r="BK381" i="2" s="1"/>
  <c r="J381" i="2" s="1"/>
  <c r="J107" i="2" s="1"/>
  <c r="J382" i="2"/>
  <c r="BE382" i="2"/>
  <c r="BI380" i="2"/>
  <c r="BH380" i="2"/>
  <c r="BG380" i="2"/>
  <c r="BF380" i="2"/>
  <c r="T380" i="2"/>
  <c r="R380" i="2"/>
  <c r="P380" i="2"/>
  <c r="BK380" i="2"/>
  <c r="J380" i="2"/>
  <c r="BE380" i="2"/>
  <c r="BI379" i="2"/>
  <c r="BH379" i="2"/>
  <c r="BG379" i="2"/>
  <c r="BF379" i="2"/>
  <c r="T379" i="2"/>
  <c r="R379" i="2"/>
  <c r="P379" i="2"/>
  <c r="BK379" i="2"/>
  <c r="J379" i="2"/>
  <c r="BE379" i="2" s="1"/>
  <c r="BI378" i="2"/>
  <c r="BH378" i="2"/>
  <c r="BG378" i="2"/>
  <c r="BF378" i="2"/>
  <c r="T378" i="2"/>
  <c r="R378" i="2"/>
  <c r="P378" i="2"/>
  <c r="BK378" i="2"/>
  <c r="J378" i="2"/>
  <c r="BE378" i="2"/>
  <c r="BI376" i="2"/>
  <c r="BH376" i="2"/>
  <c r="BG376" i="2"/>
  <c r="BF376" i="2"/>
  <c r="T376" i="2"/>
  <c r="T375" i="2" s="1"/>
  <c r="R376" i="2"/>
  <c r="R375" i="2"/>
  <c r="P376" i="2"/>
  <c r="P375" i="2" s="1"/>
  <c r="BK376" i="2"/>
  <c r="BK375" i="2"/>
  <c r="J375" i="2"/>
  <c r="J106" i="2" s="1"/>
  <c r="J376" i="2"/>
  <c r="BE376" i="2" s="1"/>
  <c r="BI373" i="2"/>
  <c r="BH373" i="2"/>
  <c r="BG373" i="2"/>
  <c r="BF373" i="2"/>
  <c r="T373" i="2"/>
  <c r="R373" i="2"/>
  <c r="P373" i="2"/>
  <c r="BK373" i="2"/>
  <c r="J373" i="2"/>
  <c r="BE373" i="2" s="1"/>
  <c r="BI372" i="2"/>
  <c r="BH372" i="2"/>
  <c r="BG372" i="2"/>
  <c r="BF372" i="2"/>
  <c r="T372" i="2"/>
  <c r="R372" i="2"/>
  <c r="P372" i="2"/>
  <c r="P364" i="2" s="1"/>
  <c r="BK372" i="2"/>
  <c r="J372" i="2"/>
  <c r="BE372" i="2"/>
  <c r="BI370" i="2"/>
  <c r="BH370" i="2"/>
  <c r="BG370" i="2"/>
  <c r="BF370" i="2"/>
  <c r="T370" i="2"/>
  <c r="T364" i="2" s="1"/>
  <c r="R370" i="2"/>
  <c r="P370" i="2"/>
  <c r="BK370" i="2"/>
  <c r="J370" i="2"/>
  <c r="BE370" i="2" s="1"/>
  <c r="BI365" i="2"/>
  <c r="BH365" i="2"/>
  <c r="BG365" i="2"/>
  <c r="BF365" i="2"/>
  <c r="T365" i="2"/>
  <c r="R365" i="2"/>
  <c r="R364" i="2" s="1"/>
  <c r="P365" i="2"/>
  <c r="BK365" i="2"/>
  <c r="BK364" i="2" s="1"/>
  <c r="J364" i="2" s="1"/>
  <c r="J105" i="2" s="1"/>
  <c r="J365" i="2"/>
  <c r="BE365" i="2"/>
  <c r="BI363" i="2"/>
  <c r="BH363" i="2"/>
  <c r="BG363" i="2"/>
  <c r="BF363" i="2"/>
  <c r="T363" i="2"/>
  <c r="R363" i="2"/>
  <c r="P363" i="2"/>
  <c r="BK363" i="2"/>
  <c r="J363" i="2"/>
  <c r="BE363" i="2"/>
  <c r="BI361" i="2"/>
  <c r="BH361" i="2"/>
  <c r="BG361" i="2"/>
  <c r="BF361" i="2"/>
  <c r="T361" i="2"/>
  <c r="T360" i="2" s="1"/>
  <c r="R361" i="2"/>
  <c r="R360" i="2"/>
  <c r="P361" i="2"/>
  <c r="P360" i="2" s="1"/>
  <c r="BK361" i="2"/>
  <c r="BK360" i="2"/>
  <c r="J360" i="2"/>
  <c r="J104" i="2" s="1"/>
  <c r="J361" i="2"/>
  <c r="BE361" i="2" s="1"/>
  <c r="BI357" i="2"/>
  <c r="BH357" i="2"/>
  <c r="BG357" i="2"/>
  <c r="BF357" i="2"/>
  <c r="T357" i="2"/>
  <c r="R357" i="2"/>
  <c r="P357" i="2"/>
  <c r="BK357" i="2"/>
  <c r="J357" i="2"/>
  <c r="BE357" i="2" s="1"/>
  <c r="BI355" i="2"/>
  <c r="BH355" i="2"/>
  <c r="BG355" i="2"/>
  <c r="BF355" i="2"/>
  <c r="T355" i="2"/>
  <c r="R355" i="2"/>
  <c r="P355" i="2"/>
  <c r="BK355" i="2"/>
  <c r="J355" i="2"/>
  <c r="BE355" i="2"/>
  <c r="BI348" i="2"/>
  <c r="BH348" i="2"/>
  <c r="BG348" i="2"/>
  <c r="BF348" i="2"/>
  <c r="T348" i="2"/>
  <c r="R348" i="2"/>
  <c r="P348" i="2"/>
  <c r="BK348" i="2"/>
  <c r="J348" i="2"/>
  <c r="BE348" i="2" s="1"/>
  <c r="BI345" i="2"/>
  <c r="BH345" i="2"/>
  <c r="BG345" i="2"/>
  <c r="BF345" i="2"/>
  <c r="T345" i="2"/>
  <c r="R345" i="2"/>
  <c r="P345" i="2"/>
  <c r="BK345" i="2"/>
  <c r="J345" i="2"/>
  <c r="BE345" i="2"/>
  <c r="BI341" i="2"/>
  <c r="BH341" i="2"/>
  <c r="BG341" i="2"/>
  <c r="BF341" i="2"/>
  <c r="T341" i="2"/>
  <c r="R341" i="2"/>
  <c r="P341" i="2"/>
  <c r="BK341" i="2"/>
  <c r="J341" i="2"/>
  <c r="BE341" i="2" s="1"/>
  <c r="BI340" i="2"/>
  <c r="BH340" i="2"/>
  <c r="BG340" i="2"/>
  <c r="BF340" i="2"/>
  <c r="T340" i="2"/>
  <c r="R340" i="2"/>
  <c r="P340" i="2"/>
  <c r="BK340" i="2"/>
  <c r="J340" i="2"/>
  <c r="BE340" i="2"/>
  <c r="BI333" i="2"/>
  <c r="BH333" i="2"/>
  <c r="BG333" i="2"/>
  <c r="BF333" i="2"/>
  <c r="T333" i="2"/>
  <c r="R333" i="2"/>
  <c r="P333" i="2"/>
  <c r="BK333" i="2"/>
  <c r="J333" i="2"/>
  <c r="BE333" i="2" s="1"/>
  <c r="BI326" i="2"/>
  <c r="BH326" i="2"/>
  <c r="BG326" i="2"/>
  <c r="BF326" i="2"/>
  <c r="T326" i="2"/>
  <c r="R326" i="2"/>
  <c r="P326" i="2"/>
  <c r="BK326" i="2"/>
  <c r="J326" i="2"/>
  <c r="BE326" i="2"/>
  <c r="BI324" i="2"/>
  <c r="BH324" i="2"/>
  <c r="BG324" i="2"/>
  <c r="BF324" i="2"/>
  <c r="T324" i="2"/>
  <c r="R324" i="2"/>
  <c r="P324" i="2"/>
  <c r="BK324" i="2"/>
  <c r="J324" i="2"/>
  <c r="BE324" i="2" s="1"/>
  <c r="BI322" i="2"/>
  <c r="BH322" i="2"/>
  <c r="BG322" i="2"/>
  <c r="BF322" i="2"/>
  <c r="T322" i="2"/>
  <c r="R322" i="2"/>
  <c r="P322" i="2"/>
  <c r="BK322" i="2"/>
  <c r="J322" i="2"/>
  <c r="BE322" i="2"/>
  <c r="BI320" i="2"/>
  <c r="BH320" i="2"/>
  <c r="BG320" i="2"/>
  <c r="BF320" i="2"/>
  <c r="T320" i="2"/>
  <c r="R320" i="2"/>
  <c r="P320" i="2"/>
  <c r="BK320" i="2"/>
  <c r="J320" i="2"/>
  <c r="BE320" i="2" s="1"/>
  <c r="BI312" i="2"/>
  <c r="BH312" i="2"/>
  <c r="BG312" i="2"/>
  <c r="BF312" i="2"/>
  <c r="T312" i="2"/>
  <c r="R312" i="2"/>
  <c r="P312" i="2"/>
  <c r="BK312" i="2"/>
  <c r="J312" i="2"/>
  <c r="BE312" i="2"/>
  <c r="BI310" i="2"/>
  <c r="BH310" i="2"/>
  <c r="BG310" i="2"/>
  <c r="BF310" i="2"/>
  <c r="T310" i="2"/>
  <c r="R310" i="2"/>
  <c r="P310" i="2"/>
  <c r="BK310" i="2"/>
  <c r="J310" i="2"/>
  <c r="BE310" i="2" s="1"/>
  <c r="BI308" i="2"/>
  <c r="BH308" i="2"/>
  <c r="BG308" i="2"/>
  <c r="BF308" i="2"/>
  <c r="T308" i="2"/>
  <c r="R308" i="2"/>
  <c r="P308" i="2"/>
  <c r="BK308" i="2"/>
  <c r="J308" i="2"/>
  <c r="BE308" i="2"/>
  <c r="BI300" i="2"/>
  <c r="BH300" i="2"/>
  <c r="BG300" i="2"/>
  <c r="BF300" i="2"/>
  <c r="T300" i="2"/>
  <c r="R300" i="2"/>
  <c r="P300" i="2"/>
  <c r="BK300" i="2"/>
  <c r="J300" i="2"/>
  <c r="BE300" i="2" s="1"/>
  <c r="BI297" i="2"/>
  <c r="BH297" i="2"/>
  <c r="BG297" i="2"/>
  <c r="BF297" i="2"/>
  <c r="T297" i="2"/>
  <c r="R297" i="2"/>
  <c r="P297" i="2"/>
  <c r="BK297" i="2"/>
  <c r="J297" i="2"/>
  <c r="BE297" i="2"/>
  <c r="BI295" i="2"/>
  <c r="BH295" i="2"/>
  <c r="BG295" i="2"/>
  <c r="BF295" i="2"/>
  <c r="T295" i="2"/>
  <c r="R295" i="2"/>
  <c r="P295" i="2"/>
  <c r="BK295" i="2"/>
  <c r="J295" i="2"/>
  <c r="BE295" i="2" s="1"/>
  <c r="BI289" i="2"/>
  <c r="BH289" i="2"/>
  <c r="BG289" i="2"/>
  <c r="BF289" i="2"/>
  <c r="T289" i="2"/>
  <c r="R289" i="2"/>
  <c r="P289" i="2"/>
  <c r="BK289" i="2"/>
  <c r="J289" i="2"/>
  <c r="BE289" i="2"/>
  <c r="BI287" i="2"/>
  <c r="BH287" i="2"/>
  <c r="BG287" i="2"/>
  <c r="BF287" i="2"/>
  <c r="T287" i="2"/>
  <c r="R287" i="2"/>
  <c r="P287" i="2"/>
  <c r="BK287" i="2"/>
  <c r="J287" i="2"/>
  <c r="BE287" i="2" s="1"/>
  <c r="BI284" i="2"/>
  <c r="BH284" i="2"/>
  <c r="BG284" i="2"/>
  <c r="BF284" i="2"/>
  <c r="T284" i="2"/>
  <c r="R284" i="2"/>
  <c r="P284" i="2"/>
  <c r="BK284" i="2"/>
  <c r="J284" i="2"/>
  <c r="BE284" i="2"/>
  <c r="BI271" i="2"/>
  <c r="BH271" i="2"/>
  <c r="BG271" i="2"/>
  <c r="BF271" i="2"/>
  <c r="T271" i="2"/>
  <c r="R271" i="2"/>
  <c r="R270" i="2"/>
  <c r="P271" i="2"/>
  <c r="BK271" i="2"/>
  <c r="BK270" i="2"/>
  <c r="J270" i="2"/>
  <c r="J103" i="2" s="1"/>
  <c r="J271" i="2"/>
  <c r="BE271" i="2" s="1"/>
  <c r="BI268" i="2"/>
  <c r="BH268" i="2"/>
  <c r="BG268" i="2"/>
  <c r="BF268" i="2"/>
  <c r="T268" i="2"/>
  <c r="R268" i="2"/>
  <c r="P268" i="2"/>
  <c r="BK268" i="2"/>
  <c r="J268" i="2"/>
  <c r="BE268" i="2" s="1"/>
  <c r="BI265" i="2"/>
  <c r="BH265" i="2"/>
  <c r="BG265" i="2"/>
  <c r="BF265" i="2"/>
  <c r="T265" i="2"/>
  <c r="R265" i="2"/>
  <c r="P265" i="2"/>
  <c r="P257" i="2" s="1"/>
  <c r="BK265" i="2"/>
  <c r="J265" i="2"/>
  <c r="BE265" i="2"/>
  <c r="BI261" i="2"/>
  <c r="BH261" i="2"/>
  <c r="BG261" i="2"/>
  <c r="BF261" i="2"/>
  <c r="T261" i="2"/>
  <c r="R261" i="2"/>
  <c r="P261" i="2"/>
  <c r="BK261" i="2"/>
  <c r="J261" i="2"/>
  <c r="BE261" i="2" s="1"/>
  <c r="BI258" i="2"/>
  <c r="BH258" i="2"/>
  <c r="BG258" i="2"/>
  <c r="BF258" i="2"/>
  <c r="T258" i="2"/>
  <c r="R258" i="2"/>
  <c r="R257" i="2" s="1"/>
  <c r="P258" i="2"/>
  <c r="BK258" i="2"/>
  <c r="BK257" i="2" s="1"/>
  <c r="J257" i="2" s="1"/>
  <c r="J102" i="2" s="1"/>
  <c r="J258" i="2"/>
  <c r="BE258" i="2"/>
  <c r="BI255" i="2"/>
  <c r="BH255" i="2"/>
  <c r="BG255" i="2"/>
  <c r="BF255" i="2"/>
  <c r="T255" i="2"/>
  <c r="R255" i="2"/>
  <c r="P255" i="2"/>
  <c r="BK255" i="2"/>
  <c r="J255" i="2"/>
  <c r="BE255" i="2"/>
  <c r="BI254" i="2"/>
  <c r="BH254" i="2"/>
  <c r="BG254" i="2"/>
  <c r="BF254" i="2"/>
  <c r="T254" i="2"/>
  <c r="R254" i="2"/>
  <c r="P254" i="2"/>
  <c r="BK254" i="2"/>
  <c r="J254" i="2"/>
  <c r="BE254" i="2" s="1"/>
  <c r="BI251" i="2"/>
  <c r="BH251" i="2"/>
  <c r="BG251" i="2"/>
  <c r="BF251" i="2"/>
  <c r="T251" i="2"/>
  <c r="R251" i="2"/>
  <c r="P251" i="2"/>
  <c r="BK251" i="2"/>
  <c r="J251" i="2"/>
  <c r="BE251" i="2"/>
  <c r="BI249" i="2"/>
  <c r="BH249" i="2"/>
  <c r="BG249" i="2"/>
  <c r="BF249" i="2"/>
  <c r="T249" i="2"/>
  <c r="R249" i="2"/>
  <c r="P249" i="2"/>
  <c r="BK249" i="2"/>
  <c r="J249" i="2"/>
  <c r="BE249" i="2" s="1"/>
  <c r="BI248" i="2"/>
  <c r="BH248" i="2"/>
  <c r="BG248" i="2"/>
  <c r="BF248" i="2"/>
  <c r="T248" i="2"/>
  <c r="R248" i="2"/>
  <c r="P248" i="2"/>
  <c r="BK248" i="2"/>
  <c r="J248" i="2"/>
  <c r="BE248" i="2"/>
  <c r="BI247" i="2"/>
  <c r="BH247" i="2"/>
  <c r="BG247" i="2"/>
  <c r="BF247" i="2"/>
  <c r="T247" i="2"/>
  <c r="R247" i="2"/>
  <c r="P247" i="2"/>
  <c r="BK247" i="2"/>
  <c r="J247" i="2"/>
  <c r="BE247" i="2" s="1"/>
  <c r="BI246" i="2"/>
  <c r="BH246" i="2"/>
  <c r="BG246" i="2"/>
  <c r="BF246" i="2"/>
  <c r="T246" i="2"/>
  <c r="R246" i="2"/>
  <c r="P246" i="2"/>
  <c r="BK246" i="2"/>
  <c r="J246" i="2"/>
  <c r="BE246" i="2"/>
  <c r="BI243" i="2"/>
  <c r="BH243" i="2"/>
  <c r="BG243" i="2"/>
  <c r="BF243" i="2"/>
  <c r="T243" i="2"/>
  <c r="R243" i="2"/>
  <c r="P243" i="2"/>
  <c r="BK243" i="2"/>
  <c r="J243" i="2"/>
  <c r="BE243" i="2" s="1"/>
  <c r="BI238" i="2"/>
  <c r="BH238" i="2"/>
  <c r="BG238" i="2"/>
  <c r="BF238" i="2"/>
  <c r="T238" i="2"/>
  <c r="R238" i="2"/>
  <c r="P238" i="2"/>
  <c r="BK238" i="2"/>
  <c r="J238" i="2"/>
  <c r="BE238" i="2"/>
  <c r="BI235" i="2"/>
  <c r="BH235" i="2"/>
  <c r="BG235" i="2"/>
  <c r="BF235" i="2"/>
  <c r="T235" i="2"/>
  <c r="T233" i="2" s="1"/>
  <c r="R235" i="2"/>
  <c r="P235" i="2"/>
  <c r="BK235" i="2"/>
  <c r="J235" i="2"/>
  <c r="BE235" i="2" s="1"/>
  <c r="BI234" i="2"/>
  <c r="BH234" i="2"/>
  <c r="BG234" i="2"/>
  <c r="BF234" i="2"/>
  <c r="T234" i="2"/>
  <c r="R234" i="2"/>
  <c r="P234" i="2"/>
  <c r="P233" i="2"/>
  <c r="BK234" i="2"/>
  <c r="J234" i="2"/>
  <c r="BE234" i="2"/>
  <c r="BI229" i="2"/>
  <c r="BH229" i="2"/>
  <c r="BG229" i="2"/>
  <c r="BF229" i="2"/>
  <c r="T229" i="2"/>
  <c r="R229" i="2"/>
  <c r="P229" i="2"/>
  <c r="BK229" i="2"/>
  <c r="J229" i="2"/>
  <c r="BE229" i="2"/>
  <c r="BI225" i="2"/>
  <c r="BH225" i="2"/>
  <c r="BG225" i="2"/>
  <c r="BF225" i="2"/>
  <c r="T225" i="2"/>
  <c r="R225" i="2"/>
  <c r="P225" i="2"/>
  <c r="BK225" i="2"/>
  <c r="J225" i="2"/>
  <c r="BE225" i="2" s="1"/>
  <c r="BI224" i="2"/>
  <c r="BH224" i="2"/>
  <c r="BG224" i="2"/>
  <c r="BF224" i="2"/>
  <c r="T224" i="2"/>
  <c r="R224" i="2"/>
  <c r="P224" i="2"/>
  <c r="BK224" i="2"/>
  <c r="J224" i="2"/>
  <c r="BE224" i="2"/>
  <c r="BI223" i="2"/>
  <c r="BH223" i="2"/>
  <c r="BG223" i="2"/>
  <c r="BF223" i="2"/>
  <c r="T223" i="2"/>
  <c r="R223" i="2"/>
  <c r="P223" i="2"/>
  <c r="BK223" i="2"/>
  <c r="J223" i="2"/>
  <c r="BE223" i="2" s="1"/>
  <c r="BI222" i="2"/>
  <c r="BH222" i="2"/>
  <c r="BG222" i="2"/>
  <c r="BF222" i="2"/>
  <c r="T222" i="2"/>
  <c r="R222" i="2"/>
  <c r="R210" i="2" s="1"/>
  <c r="P222" i="2"/>
  <c r="BK222" i="2"/>
  <c r="J222" i="2"/>
  <c r="BE222" i="2"/>
  <c r="BI221" i="2"/>
  <c r="BH221" i="2"/>
  <c r="BG221" i="2"/>
  <c r="BF221" i="2"/>
  <c r="T221" i="2"/>
  <c r="R221" i="2"/>
  <c r="P221" i="2"/>
  <c r="BK221" i="2"/>
  <c r="J221" i="2"/>
  <c r="BE221" i="2" s="1"/>
  <c r="BI219" i="2"/>
  <c r="BH219" i="2"/>
  <c r="BG219" i="2"/>
  <c r="BF219" i="2"/>
  <c r="T219" i="2"/>
  <c r="R219" i="2"/>
  <c r="P219" i="2"/>
  <c r="BK219" i="2"/>
  <c r="BK210" i="2" s="1"/>
  <c r="J210" i="2" s="1"/>
  <c r="J100" i="2" s="1"/>
  <c r="J219" i="2"/>
  <c r="BE219" i="2"/>
  <c r="BI211" i="2"/>
  <c r="BH211" i="2"/>
  <c r="BG211" i="2"/>
  <c r="BF211" i="2"/>
  <c r="T211" i="2"/>
  <c r="T210" i="2"/>
  <c r="R211" i="2"/>
  <c r="P211" i="2"/>
  <c r="P210" i="2"/>
  <c r="BK211" i="2"/>
  <c r="J211" i="2"/>
  <c r="BE211" i="2" s="1"/>
  <c r="BI208" i="2"/>
  <c r="BH208" i="2"/>
  <c r="BG208" i="2"/>
  <c r="BF208" i="2"/>
  <c r="T208" i="2"/>
  <c r="R208" i="2"/>
  <c r="P208" i="2"/>
  <c r="BK208" i="2"/>
  <c r="J208" i="2"/>
  <c r="BE208" i="2"/>
  <c r="BI206" i="2"/>
  <c r="BH206" i="2"/>
  <c r="BG206" i="2"/>
  <c r="BF206" i="2"/>
  <c r="T206" i="2"/>
  <c r="R206" i="2"/>
  <c r="P206" i="2"/>
  <c r="BK206" i="2"/>
  <c r="J206" i="2"/>
  <c r="BE206" i="2"/>
  <c r="BI200" i="2"/>
  <c r="BH200" i="2"/>
  <c r="BG200" i="2"/>
  <c r="BF200" i="2"/>
  <c r="T200" i="2"/>
  <c r="R200" i="2"/>
  <c r="P200" i="2"/>
  <c r="BK200" i="2"/>
  <c r="J200" i="2"/>
  <c r="BE200" i="2"/>
  <c r="BI194" i="2"/>
  <c r="BH194" i="2"/>
  <c r="BG194" i="2"/>
  <c r="BF194" i="2"/>
  <c r="T194" i="2"/>
  <c r="R194" i="2"/>
  <c r="P194" i="2"/>
  <c r="BK194" i="2"/>
  <c r="J194" i="2"/>
  <c r="BE194" i="2"/>
  <c r="BI189" i="2"/>
  <c r="BH189" i="2"/>
  <c r="BG189" i="2"/>
  <c r="BF189" i="2"/>
  <c r="T189" i="2"/>
  <c r="R189" i="2"/>
  <c r="P189" i="2"/>
  <c r="BK189" i="2"/>
  <c r="J189" i="2"/>
  <c r="BE189" i="2"/>
  <c r="BI185" i="2"/>
  <c r="BH185" i="2"/>
  <c r="BG185" i="2"/>
  <c r="BF185" i="2"/>
  <c r="T185" i="2"/>
  <c r="T184" i="2"/>
  <c r="R185" i="2"/>
  <c r="R184" i="2"/>
  <c r="P185" i="2"/>
  <c r="P184" i="2"/>
  <c r="BK185" i="2"/>
  <c r="BK184" i="2"/>
  <c r="J184" i="2" s="1"/>
  <c r="J99" i="2" s="1"/>
  <c r="J185" i="2"/>
  <c r="BE185" i="2" s="1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 s="1"/>
  <c r="BI178" i="2"/>
  <c r="BH178" i="2"/>
  <c r="BG178" i="2"/>
  <c r="BF178" i="2"/>
  <c r="T178" i="2"/>
  <c r="R178" i="2"/>
  <c r="P178" i="2"/>
  <c r="BK178" i="2"/>
  <c r="J178" i="2"/>
  <c r="BE178" i="2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T175" i="2"/>
  <c r="R175" i="2"/>
  <c r="P175" i="2"/>
  <c r="BK175" i="2"/>
  <c r="J175" i="2"/>
  <c r="BE175" i="2"/>
  <c r="BI172" i="2"/>
  <c r="BH172" i="2"/>
  <c r="BG172" i="2"/>
  <c r="BF172" i="2"/>
  <c r="T172" i="2"/>
  <c r="R172" i="2"/>
  <c r="P172" i="2"/>
  <c r="BK172" i="2"/>
  <c r="J172" i="2"/>
  <c r="BE172" i="2" s="1"/>
  <c r="BI166" i="2"/>
  <c r="BH166" i="2"/>
  <c r="BG166" i="2"/>
  <c r="BF166" i="2"/>
  <c r="T166" i="2"/>
  <c r="R166" i="2"/>
  <c r="P166" i="2"/>
  <c r="BK166" i="2"/>
  <c r="J166" i="2"/>
  <c r="BE166" i="2"/>
  <c r="BI161" i="2"/>
  <c r="BH161" i="2"/>
  <c r="BG161" i="2"/>
  <c r="BF161" i="2"/>
  <c r="T161" i="2"/>
  <c r="R161" i="2"/>
  <c r="P161" i="2"/>
  <c r="BK161" i="2"/>
  <c r="J161" i="2"/>
  <c r="BE161" i="2" s="1"/>
  <c r="BI155" i="2"/>
  <c r="BH155" i="2"/>
  <c r="BG155" i="2"/>
  <c r="BF155" i="2"/>
  <c r="T155" i="2"/>
  <c r="R155" i="2"/>
  <c r="P155" i="2"/>
  <c r="BK155" i="2"/>
  <c r="J155" i="2"/>
  <c r="BE155" i="2"/>
  <c r="BI152" i="2"/>
  <c r="BH152" i="2"/>
  <c r="BG152" i="2"/>
  <c r="BF152" i="2"/>
  <c r="T152" i="2"/>
  <c r="R152" i="2"/>
  <c r="P152" i="2"/>
  <c r="BK152" i="2"/>
  <c r="J152" i="2"/>
  <c r="BE152" i="2" s="1"/>
  <c r="BI149" i="2"/>
  <c r="BH149" i="2"/>
  <c r="F36" i="2" s="1"/>
  <c r="BC95" i="1" s="1"/>
  <c r="BG149" i="2"/>
  <c r="BF149" i="2"/>
  <c r="T149" i="2"/>
  <c r="R149" i="2"/>
  <c r="P149" i="2"/>
  <c r="BK149" i="2"/>
  <c r="J149" i="2"/>
  <c r="BE149" i="2"/>
  <c r="BI146" i="2"/>
  <c r="BH146" i="2"/>
  <c r="BG146" i="2"/>
  <c r="BF146" i="2"/>
  <c r="T146" i="2"/>
  <c r="R146" i="2"/>
  <c r="P146" i="2"/>
  <c r="BK146" i="2"/>
  <c r="BK142" i="2" s="1"/>
  <c r="J146" i="2"/>
  <c r="BE146" i="2" s="1"/>
  <c r="BI143" i="2"/>
  <c r="F37" i="2"/>
  <c r="BD95" i="1" s="1"/>
  <c r="BH143" i="2"/>
  <c r="BG143" i="2"/>
  <c r="F35" i="2" s="1"/>
  <c r="BB95" i="1" s="1"/>
  <c r="BF143" i="2"/>
  <c r="J34" i="2" s="1"/>
  <c r="AW95" i="1" s="1"/>
  <c r="T143" i="2"/>
  <c r="T142" i="2" s="1"/>
  <c r="R143" i="2"/>
  <c r="R142" i="2" s="1"/>
  <c r="P143" i="2"/>
  <c r="P142" i="2" s="1"/>
  <c r="BK143" i="2"/>
  <c r="J143" i="2"/>
  <c r="BE143" i="2" s="1"/>
  <c r="J137" i="2"/>
  <c r="J136" i="2"/>
  <c r="F136" i="2"/>
  <c r="F134" i="2"/>
  <c r="E132" i="2"/>
  <c r="J92" i="2"/>
  <c r="J91" i="2"/>
  <c r="F91" i="2"/>
  <c r="F89" i="2"/>
  <c r="E87" i="2"/>
  <c r="J18" i="2"/>
  <c r="E18" i="2"/>
  <c r="F137" i="2" s="1"/>
  <c r="J17" i="2"/>
  <c r="J12" i="2"/>
  <c r="J134" i="2" s="1"/>
  <c r="E7" i="2"/>
  <c r="E85" i="2" s="1"/>
  <c r="E130" i="2"/>
  <c r="BA98" i="1"/>
  <c r="AW98" i="1"/>
  <c r="AS98" i="1"/>
  <c r="AS94" i="1"/>
  <c r="AT102" i="1"/>
  <c r="L90" i="1"/>
  <c r="AM90" i="1"/>
  <c r="AM89" i="1"/>
  <c r="L89" i="1"/>
  <c r="AM87" i="1"/>
  <c r="L87" i="1"/>
  <c r="L85" i="1"/>
  <c r="L84" i="1"/>
  <c r="J33" i="2" l="1"/>
  <c r="AV95" i="1" s="1"/>
  <c r="AT95" i="1" s="1"/>
  <c r="F33" i="2"/>
  <c r="AZ95" i="1" s="1"/>
  <c r="T141" i="2"/>
  <c r="J142" i="2"/>
  <c r="J98" i="2" s="1"/>
  <c r="J34" i="4"/>
  <c r="AW97" i="1" s="1"/>
  <c r="AT97" i="1" s="1"/>
  <c r="F34" i="4"/>
  <c r="BA97" i="1" s="1"/>
  <c r="F34" i="2"/>
  <c r="BA95" i="1" s="1"/>
  <c r="T270" i="2"/>
  <c r="T481" i="2"/>
  <c r="P491" i="2"/>
  <c r="P522" i="2"/>
  <c r="E121" i="3"/>
  <c r="E85" i="3"/>
  <c r="T133" i="3"/>
  <c r="T219" i="3"/>
  <c r="T286" i="3"/>
  <c r="J119" i="6"/>
  <c r="J94" i="6"/>
  <c r="J124" i="6"/>
  <c r="J100" i="6" s="1"/>
  <c r="BK123" i="6"/>
  <c r="E108" i="11"/>
  <c r="E85" i="11"/>
  <c r="F33" i="3"/>
  <c r="AZ96" i="1" s="1"/>
  <c r="J33" i="3"/>
  <c r="AV96" i="1" s="1"/>
  <c r="AT96" i="1" s="1"/>
  <c r="J89" i="2"/>
  <c r="F92" i="2"/>
  <c r="R233" i="2"/>
  <c r="R141" i="2" s="1"/>
  <c r="R140" i="2" s="1"/>
  <c r="T257" i="2"/>
  <c r="P270" i="2"/>
  <c r="P141" i="2" s="1"/>
  <c r="T386" i="2"/>
  <c r="P386" i="2"/>
  <c r="T424" i="2"/>
  <c r="T460" i="2"/>
  <c r="P460" i="2"/>
  <c r="P481" i="2"/>
  <c r="F37" i="3"/>
  <c r="BD96" i="1" s="1"/>
  <c r="P133" i="3"/>
  <c r="P132" i="3" s="1"/>
  <c r="P131" i="3" s="1"/>
  <c r="AU96" i="1" s="1"/>
  <c r="F35" i="3"/>
  <c r="BB96" i="1" s="1"/>
  <c r="P227" i="3"/>
  <c r="P286" i="3"/>
  <c r="J122" i="8"/>
  <c r="J94" i="8"/>
  <c r="J120" i="5"/>
  <c r="J91" i="5"/>
  <c r="BK233" i="2"/>
  <c r="J233" i="2" s="1"/>
  <c r="J101" i="2" s="1"/>
  <c r="P424" i="2"/>
  <c r="T447" i="2"/>
  <c r="P447" i="2"/>
  <c r="T557" i="2"/>
  <c r="P557" i="2"/>
  <c r="J133" i="3"/>
  <c r="J98" i="3" s="1"/>
  <c r="BK132" i="3"/>
  <c r="T248" i="3"/>
  <c r="P248" i="3"/>
  <c r="F115" i="4"/>
  <c r="F92" i="4"/>
  <c r="J119" i="4"/>
  <c r="J97" i="4" s="1"/>
  <c r="BK118" i="4"/>
  <c r="J118" i="4" s="1"/>
  <c r="P128" i="5"/>
  <c r="P127" i="5" s="1"/>
  <c r="P126" i="5" s="1"/>
  <c r="AU99" i="1" s="1"/>
  <c r="J168" i="5"/>
  <c r="J104" i="5" s="1"/>
  <c r="BK167" i="5"/>
  <c r="J167" i="5" s="1"/>
  <c r="J103" i="5" s="1"/>
  <c r="J36" i="6"/>
  <c r="AW100" i="1" s="1"/>
  <c r="AT100" i="1" s="1"/>
  <c r="J133" i="7"/>
  <c r="J103" i="7" s="1"/>
  <c r="BK132" i="7"/>
  <c r="J132" i="7" s="1"/>
  <c r="J102" i="7" s="1"/>
  <c r="P121" i="10"/>
  <c r="P120" i="10" s="1"/>
  <c r="J120" i="11"/>
  <c r="J98" i="11" s="1"/>
  <c r="BK119" i="11"/>
  <c r="F33" i="12"/>
  <c r="AZ106" i="1" s="1"/>
  <c r="J33" i="12"/>
  <c r="AV106" i="1" s="1"/>
  <c r="AT106" i="1" s="1"/>
  <c r="T118" i="12"/>
  <c r="T117" i="12" s="1"/>
  <c r="F122" i="5"/>
  <c r="F93" i="5"/>
  <c r="J127" i="5"/>
  <c r="J99" i="5" s="1"/>
  <c r="BK126" i="5"/>
  <c r="J126" i="5" s="1"/>
  <c r="R126" i="5"/>
  <c r="F37" i="5"/>
  <c r="BB99" i="1" s="1"/>
  <c r="F39" i="5"/>
  <c r="BD99" i="1" s="1"/>
  <c r="J128" i="7"/>
  <c r="J100" i="7" s="1"/>
  <c r="BK127" i="7"/>
  <c r="T138" i="7"/>
  <c r="BK126" i="8"/>
  <c r="J127" i="8"/>
  <c r="J100" i="8" s="1"/>
  <c r="F118" i="9"/>
  <c r="F94" i="9"/>
  <c r="BK311" i="3"/>
  <c r="J112" i="4"/>
  <c r="J89" i="4"/>
  <c r="J35" i="5"/>
  <c r="AV99" i="1" s="1"/>
  <c r="AT99" i="1" s="1"/>
  <c r="F35" i="5"/>
  <c r="AZ99" i="1" s="1"/>
  <c r="T128" i="5"/>
  <c r="T127" i="5" s="1"/>
  <c r="T126" i="5" s="1"/>
  <c r="P168" i="5"/>
  <c r="P167" i="5" s="1"/>
  <c r="T168" i="5"/>
  <c r="T167" i="5" s="1"/>
  <c r="F38" i="6"/>
  <c r="BC100" i="1" s="1"/>
  <c r="BC98" i="1" s="1"/>
  <c r="AY98" i="1" s="1"/>
  <c r="J122" i="7"/>
  <c r="J93" i="7"/>
  <c r="F35" i="7"/>
  <c r="AZ101" i="1" s="1"/>
  <c r="J35" i="7"/>
  <c r="AV101" i="1" s="1"/>
  <c r="AT101" i="1" s="1"/>
  <c r="R126" i="7"/>
  <c r="F39" i="7"/>
  <c r="BD101" i="1" s="1"/>
  <c r="T133" i="7"/>
  <c r="T132" i="7" s="1"/>
  <c r="T126" i="7" s="1"/>
  <c r="P138" i="7"/>
  <c r="P132" i="7" s="1"/>
  <c r="P126" i="7" s="1"/>
  <c r="AU101" i="1" s="1"/>
  <c r="J122" i="9"/>
  <c r="J99" i="9" s="1"/>
  <c r="BK121" i="9"/>
  <c r="J121" i="9" s="1"/>
  <c r="F39" i="8"/>
  <c r="BD102" i="1" s="1"/>
  <c r="F37" i="8"/>
  <c r="BB102" i="1" s="1"/>
  <c r="F35" i="9"/>
  <c r="AZ103" i="1" s="1"/>
  <c r="J35" i="9"/>
  <c r="AV103" i="1" s="1"/>
  <c r="AT103" i="1" s="1"/>
  <c r="J113" i="10"/>
  <c r="J89" i="10"/>
  <c r="J120" i="10"/>
  <c r="J97" i="10" s="1"/>
  <c r="BK119" i="10"/>
  <c r="J119" i="10" s="1"/>
  <c r="F35" i="10"/>
  <c r="BB104" i="1" s="1"/>
  <c r="F37" i="10"/>
  <c r="BD104" i="1" s="1"/>
  <c r="P144" i="10"/>
  <c r="F33" i="11"/>
  <c r="AZ105" i="1" s="1"/>
  <c r="J33" i="11"/>
  <c r="AV105" i="1" s="1"/>
  <c r="AT105" i="1" s="1"/>
  <c r="AG106" i="1"/>
  <c r="AN106" i="1" s="1"/>
  <c r="J39" i="12"/>
  <c r="E109" i="9"/>
  <c r="E85" i="9"/>
  <c r="J33" i="10"/>
  <c r="AV104" i="1" s="1"/>
  <c r="AT104" i="1" s="1"/>
  <c r="F33" i="10"/>
  <c r="AZ104" i="1" s="1"/>
  <c r="T121" i="10"/>
  <c r="T120" i="10" s="1"/>
  <c r="T119" i="10" s="1"/>
  <c r="T120" i="11"/>
  <c r="T119" i="11" s="1"/>
  <c r="T118" i="11" s="1"/>
  <c r="T192" i="8"/>
  <c r="T126" i="8" s="1"/>
  <c r="T125" i="8" s="1"/>
  <c r="P192" i="8"/>
  <c r="P126" i="8" s="1"/>
  <c r="P125" i="8" s="1"/>
  <c r="AU102" i="1" s="1"/>
  <c r="F115" i="10"/>
  <c r="F91" i="10"/>
  <c r="F37" i="11"/>
  <c r="BD105" i="1" s="1"/>
  <c r="P120" i="11"/>
  <c r="P119" i="11" s="1"/>
  <c r="P118" i="11" s="1"/>
  <c r="AU105" i="1" s="1"/>
  <c r="F35" i="11"/>
  <c r="BB105" i="1" s="1"/>
  <c r="E107" i="12"/>
  <c r="E85" i="12"/>
  <c r="F37" i="12"/>
  <c r="BD106" i="1" s="1"/>
  <c r="J91" i="9"/>
  <c r="F93" i="9"/>
  <c r="J92" i="10"/>
  <c r="J89" i="11"/>
  <c r="F92" i="11"/>
  <c r="J89" i="12"/>
  <c r="F92" i="12"/>
  <c r="AU98" i="1" l="1"/>
  <c r="AZ98" i="1"/>
  <c r="AV98" i="1" s="1"/>
  <c r="AT98" i="1" s="1"/>
  <c r="J311" i="3"/>
  <c r="J110" i="3" s="1"/>
  <c r="BK310" i="3"/>
  <c r="J310" i="3" s="1"/>
  <c r="J109" i="3" s="1"/>
  <c r="J126" i="8"/>
  <c r="J99" i="8" s="1"/>
  <c r="BK125" i="8"/>
  <c r="J125" i="8" s="1"/>
  <c r="J32" i="5"/>
  <c r="J98" i="5"/>
  <c r="J96" i="4"/>
  <c r="J30" i="4"/>
  <c r="J132" i="3"/>
  <c r="J97" i="3" s="1"/>
  <c r="BK131" i="3"/>
  <c r="J131" i="3" s="1"/>
  <c r="BK122" i="6"/>
  <c r="J122" i="6" s="1"/>
  <c r="J123" i="6"/>
  <c r="J99" i="6" s="1"/>
  <c r="BK141" i="2"/>
  <c r="AZ94" i="1"/>
  <c r="J127" i="7"/>
  <c r="J99" i="7" s="1"/>
  <c r="BK126" i="7"/>
  <c r="J126" i="7" s="1"/>
  <c r="BD98" i="1"/>
  <c r="BD94" i="1" s="1"/>
  <c r="W33" i="1" s="1"/>
  <c r="P119" i="10"/>
  <c r="AU104" i="1" s="1"/>
  <c r="P385" i="2"/>
  <c r="P140" i="2" s="1"/>
  <c r="AU95" i="1" s="1"/>
  <c r="AU94" i="1" s="1"/>
  <c r="BA94" i="1"/>
  <c r="J119" i="11"/>
  <c r="J97" i="11" s="1"/>
  <c r="BK118" i="11"/>
  <c r="J118" i="11" s="1"/>
  <c r="J30" i="10"/>
  <c r="J96" i="10"/>
  <c r="J98" i="9"/>
  <c r="J32" i="9"/>
  <c r="BB98" i="1"/>
  <c r="AX98" i="1" s="1"/>
  <c r="T385" i="2"/>
  <c r="T140" i="2" s="1"/>
  <c r="T132" i="3"/>
  <c r="T131" i="3" s="1"/>
  <c r="BC94" i="1"/>
  <c r="AY94" i="1" l="1"/>
  <c r="W32" i="1"/>
  <c r="J96" i="11"/>
  <c r="J30" i="11"/>
  <c r="J96" i="3"/>
  <c r="J30" i="3"/>
  <c r="J141" i="2"/>
  <c r="J97" i="2" s="1"/>
  <c r="BK140" i="2"/>
  <c r="J140" i="2" s="1"/>
  <c r="AG99" i="1"/>
  <c r="J41" i="5"/>
  <c r="J41" i="9"/>
  <c r="AG103" i="1"/>
  <c r="AN103" i="1" s="1"/>
  <c r="AV94" i="1"/>
  <c r="W29" i="1"/>
  <c r="AW94" i="1"/>
  <c r="AK30" i="1" s="1"/>
  <c r="W30" i="1"/>
  <c r="J98" i="7"/>
  <c r="J32" i="7"/>
  <c r="J39" i="4"/>
  <c r="AG97" i="1"/>
  <c r="AN97" i="1" s="1"/>
  <c r="J98" i="8"/>
  <c r="J32" i="8"/>
  <c r="AG104" i="1"/>
  <c r="AN104" i="1" s="1"/>
  <c r="J39" i="10"/>
  <c r="J98" i="6"/>
  <c r="J32" i="6"/>
  <c r="BB94" i="1"/>
  <c r="W31" i="1" l="1"/>
  <c r="AX94" i="1"/>
  <c r="AG100" i="1"/>
  <c r="AN100" i="1" s="1"/>
  <c r="J41" i="6"/>
  <c r="J41" i="7"/>
  <c r="AG101" i="1"/>
  <c r="AN101" i="1" s="1"/>
  <c r="J39" i="3"/>
  <c r="AG96" i="1"/>
  <c r="AN96" i="1" s="1"/>
  <c r="J96" i="2"/>
  <c r="J30" i="2"/>
  <c r="J39" i="11"/>
  <c r="AG105" i="1"/>
  <c r="AN105" i="1" s="1"/>
  <c r="AG102" i="1"/>
  <c r="AN102" i="1" s="1"/>
  <c r="J41" i="8"/>
  <c r="AK29" i="1"/>
  <c r="AT94" i="1"/>
  <c r="AN99" i="1"/>
  <c r="AG98" i="1" l="1"/>
  <c r="AN98" i="1" s="1"/>
  <c r="J39" i="2"/>
  <c r="AG95" i="1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<sst xmlns="http://schemas.openxmlformats.org/spreadsheetml/2006/main" count="11016" uniqueCount="1666">
  <si>
    <t>Export Komplet</t>
  </si>
  <si>
    <t/>
  </si>
  <si>
    <t>2.0</t>
  </si>
  <si>
    <t>ZAMOK</t>
  </si>
  <si>
    <t>False</t>
  </si>
  <si>
    <t>{c8b23d9c-1bfa-4aae-811f-2e3fdf9e8a6d}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</si>
  <si>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</si>
  <si>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</si>
  <si>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</si>
  <si>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</si>
  <si>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</si>
  <si>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</si>
  <si>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</si>
  <si>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SONA6458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</si>
  <si>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</si>
  <si>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</si>
  <si>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Psí útulek Bety Ostrov - nové zázemí</t>
  </si>
  <si>
    <t>KSO:</t>
  </si>
  <si>
    <t>CC-CZ:</t>
  </si>
  <si>
    <t>Místo:</t>
  </si>
  <si>
    <t xml:space="preserve"> </t>
  </si>
  <si>
    <t>Datum:</t>
  </si>
  <si>
    <t>13. 8. 2019</t>
  </si>
  <si>
    <t>Zadavatel:</t>
  </si>
  <si>
    <t>IČ:</t>
  </si>
  <si>
    <t>Město Ostrov</t>
  </si>
  <si>
    <t>DIČ:</t>
  </si>
  <si>
    <t>Uchazeč:</t>
  </si>
  <si>
    <t>Vyplň údaj</t>
  </si>
  <si>
    <t>Projektant:</t>
  </si>
  <si>
    <t>Ing.Vladislav Skoček, Ostrov</t>
  </si>
  <si>
    <t>True</t>
  </si>
  <si>
    <t>Zpracovatel:</t>
  </si>
  <si>
    <t>Neubauerová Soňa, SK-Projekt Ostrov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</si>
  <si>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</si>
  <si>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</si>
  <si>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</si>
  <si>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</si>
  <si>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</si>
  <si>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</si>
  <si>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</si>
  <si>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</si>
  <si>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</si>
  <si>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</si>
  <si>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</si>
  <si>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</si>
  <si>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</si>
  <si>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</si>
  <si>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</si>
  <si>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</si>
  <si>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</si>
  <si>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</si>
  <si>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</si>
  <si>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</si>
  <si>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</si>
  <si>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</si>
  <si>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</si>
  <si>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</si>
  <si>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</si>
  <si>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</si>
  <si>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</si>
  <si>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</si>
  <si>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</si>
  <si>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</si>
  <si>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</si>
  <si>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</si>
  <si>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</si>
  <si>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</si>
  <si>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</si>
  <si>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</si>
  <si>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</si>
  <si>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</si>
  <si>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</si>
  <si>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</si>
  <si>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</si>
  <si>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</si>
  <si>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</si>
  <si>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</si>
  <si>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</si>
  <si>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</si>
  <si>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</si>
  <si>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</si>
  <si>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</si>
  <si>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</si>
  <si>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{0984f5dc-f987-42aa-9785-ebc60e411fdc}</t>
  </si>
  <si>
    <t>2</t>
  </si>
  <si>
    <t>02</t>
  </si>
  <si>
    <t>septik + filtr + čerpací stanice</t>
  </si>
  <si>
    <t>{256fb2c7-d494-4828-aacd-f33a901ff324}</t>
  </si>
  <si>
    <t>03</t>
  </si>
  <si>
    <t>silnoproudá elektrotechnika</t>
  </si>
  <si>
    <t>{ff36cf1b-e49d-42e3-ae3d-a60c89b2f088}</t>
  </si>
  <si>
    <t>04</t>
  </si>
  <si>
    <t>zdravotechnika a venkovní vodovod</t>
  </si>
  <si>
    <t>{ae6a0cdb-375e-4a4c-a096-487d7b5a9c1a}</t>
  </si>
  <si>
    <t>04-01</t>
  </si>
  <si>
    <t>Vnitřní kanalizace</t>
  </si>
  <si>
    <t>Soupis</t>
  </si>
  <si>
    <t>{588eb552-037c-4987-b0c8-1605e55041cc}</t>
  </si>
  <si>
    <t>04-02</t>
  </si>
  <si>
    <t>Vnitřní vodovod</t>
  </si>
  <si>
    <t>{d9d59ac1-69c8-4502-a360-ec93a6dc4bc4}</t>
  </si>
  <si>
    <t>04-03</t>
  </si>
  <si>
    <t>Zařizovací předměty</t>
  </si>
  <si>
    <t>{3d9cd2de-4078-4142-8027-54400b6d77e4}</t>
  </si>
  <si>
    <t>04-04</t>
  </si>
  <si>
    <t>Venkovní vodovod</t>
  </si>
  <si>
    <t>{f1f64346-accc-486e-92fa-576814af1f40}</t>
  </si>
  <si>
    <t>04-05</t>
  </si>
  <si>
    <t>Ostatní</t>
  </si>
  <si>
    <t>{f0c157d4-5c45-4c25-a671-a1d37d4e247f}</t>
  </si>
  <si>
    <t>05</t>
  </si>
  <si>
    <t>vzduchotechnika</t>
  </si>
  <si>
    <t>{855ced25-c1e4-43d1-b09c-0cce050892be}</t>
  </si>
  <si>
    <t>06</t>
  </si>
  <si>
    <t>vybavení objektu</t>
  </si>
  <si>
    <t>{cd2baa09-a67c-4c25-8f22-a643a5cdbf1c}</t>
  </si>
  <si>
    <t>07</t>
  </si>
  <si>
    <t>vedlejší náklady</t>
  </si>
  <si>
    <t>{24547e0d-a21f-4c13-8e3b-689ec5a2653b}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</si>
  <si>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</si>
  <si>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</si>
  <si>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</si>
  <si>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</si>
  <si>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</si>
  <si>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</si>
  <si>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</si>
  <si>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</si>
  <si>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</si>
  <si>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</si>
  <si>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</si>
  <si>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</si>
  <si>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</si>
  <si>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</si>
  <si>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</si>
  <si>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91 - Doplňující konstrukce a práce pozemních komunikací, letišť a ploch</t>
  </si>
  <si>
    <t xml:space="preserve">    94 - Lešení a stavební výtahy</t>
  </si>
  <si>
    <t xml:space="preserve">    95 - Různé dokončovací konstrukce a práce pozemních staveb</t>
  </si>
  <si>
    <t xml:space="preserve">    97 - Prorážení otvorů a ostatní bourací práce</t>
  </si>
  <si>
    <t xml:space="preserve">    99 - Přesun hmot a manipulace se sutí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</si>
  <si>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</si>
  <si>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</si>
  <si>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</si>
  <si>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</si>
  <si>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</si>
  <si>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</si>
  <si>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</si>
  <si>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</si>
  <si>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</si>
  <si>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</si>
  <si>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</si>
  <si>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OTV - Výplně otvorů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</si>
  <si>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</si>
  <si>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</si>
  <si>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</si>
  <si>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</si>
  <si>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</si>
  <si>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</si>
  <si>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</si>
  <si>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</si>
  <si>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</si>
  <si>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</si>
  <si>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</si>
  <si>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</si>
  <si>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</si>
  <si>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</si>
  <si>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</si>
  <si>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</si>
  <si>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</si>
  <si>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</si>
  <si>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121101101</t>
  </si>
  <si>
    <t>Sejmutí ornice s přemístěním na vzdálenost do 50 m</t>
  </si>
  <si>
    <t>m3</t>
  </si>
  <si>
    <t>4</t>
  </si>
  <si>
    <t>50220827</t>
  </si>
  <si>
    <t>VV</t>
  </si>
  <si>
    <t>zemina se po dokončení rozprostře zpět</t>
  </si>
  <si>
    <t>15*12*0,10</t>
  </si>
  <si>
    <t>122201101</t>
  </si>
  <si>
    <t>Odkopávky a prokopávky nezapažené v hornině tř. 3 objem do 100 m3</t>
  </si>
  <si>
    <t>184935952</t>
  </si>
  <si>
    <t>odkop do úrovně -0,525</t>
  </si>
  <si>
    <t>0,275*13,40*10,80</t>
  </si>
  <si>
    <t>3</t>
  </si>
  <si>
    <t>131201101</t>
  </si>
  <si>
    <t>Hloubení jam nezapažených v hornině tř. 3 objemu do 100 m3</t>
  </si>
  <si>
    <t>-2143968536</t>
  </si>
  <si>
    <t>výkop pro patku pilíře</t>
  </si>
  <si>
    <t>(0,60+1,325)/2*(0,60+1,325)/2*0,725</t>
  </si>
  <si>
    <t>132201201</t>
  </si>
  <si>
    <t>Hloubení rýh š do 2000 mm v hornině tř. 3 objemu do 100 m3</t>
  </si>
  <si>
    <t>-1725185468</t>
  </si>
  <si>
    <t>výkop pro pasy</t>
  </si>
  <si>
    <t>(0,40+1,125)/2*0,725*(12,30*2+9,70*2)</t>
  </si>
  <si>
    <t>5</t>
  </si>
  <si>
    <t>174101101</t>
  </si>
  <si>
    <t>Zásyp jam, šachet rýh nebo kolem objektů sypaninou se zhutněním</t>
  </si>
  <si>
    <t>1823980297</t>
  </si>
  <si>
    <t>výkop</t>
  </si>
  <si>
    <t>24,32+0,70</t>
  </si>
  <si>
    <t>méně objem podkl.štěrku, betonu a části základů</t>
  </si>
  <si>
    <t>-2,04-3,95-0,4*0,4*0,5-0,5*0,3*(12,30*2+9,1*2)</t>
  </si>
  <si>
    <t>Součet</t>
  </si>
  <si>
    <t>6</t>
  </si>
  <si>
    <t>167101101</t>
  </si>
  <si>
    <t>Nakládání výkopku z hornin tř. 1 až 4 do 100 m3</t>
  </si>
  <si>
    <t>-755994266</t>
  </si>
  <si>
    <t>zčásti se použije na zásyp</t>
  </si>
  <si>
    <t>přebytek se odveze na placenou skládku</t>
  </si>
  <si>
    <t>39,80+24,32+0,67</t>
  </si>
  <si>
    <t>7</t>
  </si>
  <si>
    <t>162201102</t>
  </si>
  <si>
    <t>Vodorovné přemístění do 50 m výkopku/sypaniny z horniny tř. 1 až 4</t>
  </si>
  <si>
    <t>-1157150061</t>
  </si>
  <si>
    <t>odvoz vykopané zeminy na deponii</t>
  </si>
  <si>
    <t>zpět na zásyp</t>
  </si>
  <si>
    <t>12,53</t>
  </si>
  <si>
    <t>8</t>
  </si>
  <si>
    <t>162701105</t>
  </si>
  <si>
    <t>Vodorovné přemístění do 10000 m výkopku/sypaniny z horniny tř. 1 až 4</t>
  </si>
  <si>
    <t>-1748738438</t>
  </si>
  <si>
    <t>přebytečná zemina</t>
  </si>
  <si>
    <t>39,80+24,32+0,67-12,53</t>
  </si>
  <si>
    <t>9</t>
  </si>
  <si>
    <t>171201201</t>
  </si>
  <si>
    <t>Uložení sypaniny na skládky</t>
  </si>
  <si>
    <t>-356762329</t>
  </si>
  <si>
    <t>10</t>
  </si>
  <si>
    <t>171201211</t>
  </si>
  <si>
    <t>Poplatek za uložení stavebního odpadu - zeminy a kameniva na skládce</t>
  </si>
  <si>
    <t>t</t>
  </si>
  <si>
    <t>666622064</t>
  </si>
  <si>
    <t>52,26*1,7</t>
  </si>
  <si>
    <t>11</t>
  </si>
  <si>
    <t>181301101</t>
  </si>
  <si>
    <t>Rozprostření ornice tl vrstvy do 100 mm pl do 500 m2 v rovině nebo ve svahu do 1:5</t>
  </si>
  <si>
    <t>m2</t>
  </si>
  <si>
    <t>-1807683172</t>
  </si>
  <si>
    <t>zpětné rozprostření ornice</t>
  </si>
  <si>
    <t>180</t>
  </si>
  <si>
    <t>12</t>
  </si>
  <si>
    <t>181411121</t>
  </si>
  <si>
    <t>Založení lučního trávníku výsevem plochy do 1000 m2 v rovině a ve svahu do 1:5</t>
  </si>
  <si>
    <t>-1673521717</t>
  </si>
  <si>
    <t>13</t>
  </si>
  <si>
    <t>M</t>
  </si>
  <si>
    <t>00572100</t>
  </si>
  <si>
    <t>osivo jetelotráva intenzivní víceletá</t>
  </si>
  <si>
    <t>kg</t>
  </si>
  <si>
    <t>1123008123</t>
  </si>
  <si>
    <t>180*0,05*1,03</t>
  </si>
  <si>
    <t>Zakládání</t>
  </si>
  <si>
    <t>14</t>
  </si>
  <si>
    <t>271532211</t>
  </si>
  <si>
    <t>Podsyp pod základové konstrukce se zhutněním z hrubého kameniva frakce 32 až 63 mm</t>
  </si>
  <si>
    <t>1655928048</t>
  </si>
  <si>
    <t>(0,40+0,50)/2*(12,30+9,70)*2*0,10</t>
  </si>
  <si>
    <t>0,80*0,80*0,10</t>
  </si>
  <si>
    <t>273321411</t>
  </si>
  <si>
    <t>Základové desky ze ŽB bez zvýšených nároků na prostředí tř. C 20/25</t>
  </si>
  <si>
    <t>-687779700</t>
  </si>
  <si>
    <t xml:space="preserve">pod základové ztracené bednění </t>
  </si>
  <si>
    <t>(0,50+0,65)/2*0,15*(12,3+9,7)*2</t>
  </si>
  <si>
    <t>1,0*1,0*0,15</t>
  </si>
  <si>
    <t>16</t>
  </si>
  <si>
    <t>275362021</t>
  </si>
  <si>
    <t>Výztuž základových patek svařovanými sítěmi Kari</t>
  </si>
  <si>
    <t>-16420442</t>
  </si>
  <si>
    <t>výztuž 6-100/100</t>
  </si>
  <si>
    <t>4,44*0,60*(12,3+9,7)*2*1,2/1000</t>
  </si>
  <si>
    <t>4,44*1,0*1,0*1,2/1000</t>
  </si>
  <si>
    <t>17</t>
  </si>
  <si>
    <t>279113142</t>
  </si>
  <si>
    <t>Základová zeď tl do 200 mm z tvárnic ztraceného bednění včetně výplně z betonu tř. C 20/25</t>
  </si>
  <si>
    <t>2098802545</t>
  </si>
  <si>
    <t>pilířek</t>
  </si>
  <si>
    <t>0,40*2*0,75</t>
  </si>
  <si>
    <t>jedna řada po obvodu</t>
  </si>
  <si>
    <t>0,25*(12,30*2+9,7*2)</t>
  </si>
  <si>
    <t>18</t>
  </si>
  <si>
    <t>279113144</t>
  </si>
  <si>
    <t>Základová zeď tl do 300 mm z tvárnic ztraceného bednění včetně výplně z betonu tř. C 20/25</t>
  </si>
  <si>
    <t>863910442</t>
  </si>
  <si>
    <t>0,75*(12,30*2+9,70*2)</t>
  </si>
  <si>
    <t>19</t>
  </si>
  <si>
    <t>279361821</t>
  </si>
  <si>
    <t>Výztuž základových zdí nosných betonářskou ocelí 10 505</t>
  </si>
  <si>
    <t>1828824714</t>
  </si>
  <si>
    <t>0,222*21*45/1000</t>
  </si>
  <si>
    <t>Svislé a kompletní konstrukce</t>
  </si>
  <si>
    <t>20</t>
  </si>
  <si>
    <t>311272211</t>
  </si>
  <si>
    <t>Zdivo z pórobetonových tvárnic hladkých do P2 do 450 kg/m3 na tenkovrstvou maltu tl 300 mm</t>
  </si>
  <si>
    <t>997186358</t>
  </si>
  <si>
    <t>obvodové zdivo</t>
  </si>
  <si>
    <t>2,50*(12,40*2+9,80*2)</t>
  </si>
  <si>
    <t>-(1,2*1,5*6+0,6*0,9*4+0,9*0,65*5)</t>
  </si>
  <si>
    <t>-(0,9*2,5+1,65*2,1)+0,01</t>
  </si>
  <si>
    <t>nad věncem</t>
  </si>
  <si>
    <t>0,20*(12,40*2+9,8*2)</t>
  </si>
  <si>
    <t>331231116</t>
  </si>
  <si>
    <t>Zdivo pilířů z cihel dl 290 mm pevnosti P 15 na MC 10</t>
  </si>
  <si>
    <t>137799346</t>
  </si>
  <si>
    <t>0,30*0,30*3,0</t>
  </si>
  <si>
    <t>22</t>
  </si>
  <si>
    <t>317141445</t>
  </si>
  <si>
    <t>Překlad plochý z pórobetonu š 150 mm dl přes 1800 do 2000 mm</t>
  </si>
  <si>
    <t>kus</t>
  </si>
  <si>
    <t>2041030427</t>
  </si>
  <si>
    <t>23</t>
  </si>
  <si>
    <t>317143451</t>
  </si>
  <si>
    <t>Překlad nosný z pórobetonu ve zdech tl 300 mm dl do 1300 mm</t>
  </si>
  <si>
    <t>1710475232</t>
  </si>
  <si>
    <t>24</t>
  </si>
  <si>
    <t>317143454</t>
  </si>
  <si>
    <t>Překlad nosný z pórobetonu ve zdech tl 300 mm dl přes 1800 do 2100 mm</t>
  </si>
  <si>
    <t>-228990270</t>
  </si>
  <si>
    <t>25</t>
  </si>
  <si>
    <t>3170000R1</t>
  </si>
  <si>
    <t>Překlady nad příčkami</t>
  </si>
  <si>
    <t>kpl</t>
  </si>
  <si>
    <t>130449374</t>
  </si>
  <si>
    <t>26</t>
  </si>
  <si>
    <t>342272225</t>
  </si>
  <si>
    <t>Příčka z pórobetonových hladkých tvárnic na tenkovrstvou maltu tl 100 mm</t>
  </si>
  <si>
    <t>1958937556</t>
  </si>
  <si>
    <t>2,75*(1,2+2,85+1,6+1,1)</t>
  </si>
  <si>
    <t>-0,7*1,97*2</t>
  </si>
  <si>
    <t>27</t>
  </si>
  <si>
    <t>342272245</t>
  </si>
  <si>
    <t>Příčka z pórobetonových hladkých tvárnic na tenkovrstvou maltu tl 150 mm</t>
  </si>
  <si>
    <t>1102508733</t>
  </si>
  <si>
    <t>2,75*(9,1+0,3+3,35*2+5,7+7,15+4,2+4,05*2)</t>
  </si>
  <si>
    <t>-0,7*1,97*2-0,8*1,97*6</t>
  </si>
  <si>
    <t>Vodorovné konstrukce</t>
  </si>
  <si>
    <t>28</t>
  </si>
  <si>
    <t>417352311</t>
  </si>
  <si>
    <t>Ztracené bednění věnců z pórobetonových U-profilů do 500 kg/m3 pro zdivo tl 300 mm</t>
  </si>
  <si>
    <t>m</t>
  </si>
  <si>
    <t>1650820849</t>
  </si>
  <si>
    <t>29</t>
  </si>
  <si>
    <t>417321414</t>
  </si>
  <si>
    <t>Ztužující pásy a věnce ze ŽB tř. C 20/25</t>
  </si>
  <si>
    <t>-647639989</t>
  </si>
  <si>
    <t>do věncovek</t>
  </si>
  <si>
    <t>0,20*0,174*46,0</t>
  </si>
  <si>
    <t>30</t>
  </si>
  <si>
    <t>417361821</t>
  </si>
  <si>
    <t>Výztuž ztužujících pásů a věnců betonářskou ocelí 10 505</t>
  </si>
  <si>
    <t>1706318369</t>
  </si>
  <si>
    <t>0,394*0,65*232/1000</t>
  </si>
  <si>
    <t>0,617*240/1000</t>
  </si>
  <si>
    <t>0,888*3*7/1000</t>
  </si>
  <si>
    <t>31</t>
  </si>
  <si>
    <t>413351121</t>
  </si>
  <si>
    <t>Zřízení bednění nosníků a průvlaků bez podpěrné kce výšky přes 100 cm</t>
  </si>
  <si>
    <t>-1651835701</t>
  </si>
  <si>
    <t>podbednění U profilů v místě oken</t>
  </si>
  <si>
    <t>0,30*(1,2*6+0,6*4+0,90+2,40)</t>
  </si>
  <si>
    <t>32</t>
  </si>
  <si>
    <t>413351122</t>
  </si>
  <si>
    <t>Odstranění bednění nosníků a průvlaků bez podpěrné kce výšky přes 100 cm</t>
  </si>
  <si>
    <t>1240208691</t>
  </si>
  <si>
    <t>33</t>
  </si>
  <si>
    <t>413352115</t>
  </si>
  <si>
    <t>Zřízení podpěrné konstrukce nosníků výšky podepření do 4 m pro nosník výšky přes 100 cm</t>
  </si>
  <si>
    <t>-1467129641</t>
  </si>
  <si>
    <t>34</t>
  </si>
  <si>
    <t>413352116</t>
  </si>
  <si>
    <t>Odstranění podpěrné konstrukce nosníků výšky podepření do 4 m pro nosník výšky přes 100 cm</t>
  </si>
  <si>
    <t>-1400871721</t>
  </si>
  <si>
    <t>35</t>
  </si>
  <si>
    <t>444171111</t>
  </si>
  <si>
    <t>Montáž krytiny ocelových střech z tvarovaných ocelových plechů šroubovaných budov v do 6 m</t>
  </si>
  <si>
    <t>1913885105</t>
  </si>
  <si>
    <t>11*12,8/0,966+0,24</t>
  </si>
  <si>
    <t>36</t>
  </si>
  <si>
    <t>154843411</t>
  </si>
  <si>
    <t>plech trapézový povrchová úprava PES 25µm tl 0,63mm</t>
  </si>
  <si>
    <t>1702274346</t>
  </si>
  <si>
    <t>střecha</t>
  </si>
  <si>
    <t>146</t>
  </si>
  <si>
    <t>37</t>
  </si>
  <si>
    <t>1540000R1</t>
  </si>
  <si>
    <t>Příplatek za protikondenzační úpravu střešního plechu</t>
  </si>
  <si>
    <t>1433444710</t>
  </si>
  <si>
    <t>38</t>
  </si>
  <si>
    <t>15486056</t>
  </si>
  <si>
    <t>těsnění spodní/horní trapézového plechu profilu v 35 mm</t>
  </si>
  <si>
    <t>-582828132</t>
  </si>
  <si>
    <t>13*2</t>
  </si>
  <si>
    <t>Komunikace pozemní</t>
  </si>
  <si>
    <t>39</t>
  </si>
  <si>
    <t>564750011</t>
  </si>
  <si>
    <t>Podklad z kameniva hrubého drceného vel. 8-16 mm tl 150 mm</t>
  </si>
  <si>
    <t>1298332891</t>
  </si>
  <si>
    <t>skladba podlahy d - krytá terasa</t>
  </si>
  <si>
    <t>10,10</t>
  </si>
  <si>
    <t>40</t>
  </si>
  <si>
    <t>564770111</t>
  </si>
  <si>
    <t>Podklad z kameniva hrubého drceného vel. 16-32 mm tl 250 mm</t>
  </si>
  <si>
    <t>1310708004</t>
  </si>
  <si>
    <t>tl.225-265mm</t>
  </si>
  <si>
    <t>41</t>
  </si>
  <si>
    <t>596211110</t>
  </si>
  <si>
    <t>Kladení zámkové dlažby komunikací pro pěší tl 60 mm skupiny A pl do 50 m2 do lože</t>
  </si>
  <si>
    <t>416106598</t>
  </si>
  <si>
    <t>42</t>
  </si>
  <si>
    <t>59245018</t>
  </si>
  <si>
    <t>dlažba tvar obdélník betonová 200x100x60mm přírodní</t>
  </si>
  <si>
    <t>305684707</t>
  </si>
  <si>
    <t>10,1*1,03</t>
  </si>
  <si>
    <t>Úpravy povrchů, podlahy a osazování výplní</t>
  </si>
  <si>
    <t>43</t>
  </si>
  <si>
    <t>6123221R1</t>
  </si>
  <si>
    <t>Omítka vnitřních stěn nanášená ručně Ytong (vnitřní stěrka tl.2mm + tepelně izolační tl.6mm)</t>
  </si>
  <si>
    <t>-1087377492</t>
  </si>
  <si>
    <t>2,73*(2,1*2+4,05*2+1,6*2+1,1*2+1,3*2+2,85*2)</t>
  </si>
  <si>
    <t>2,73*(1,2*2+2,1*2+1,2*2+1,85*2+2*2+4,05*2)</t>
  </si>
  <si>
    <t>2,73*(2,1*2+5,7*2+2,1*2+3,35*2+3*2+3,35*2)</t>
  </si>
  <si>
    <t>2,73*(3,7*2+3,35*2+9,55*2+5,7*2)</t>
  </si>
  <si>
    <t>Mezisoučet</t>
  </si>
  <si>
    <t>-(0,7*1,97*8+0,8*1,97*12+1,2*1,2*2)</t>
  </si>
  <si>
    <t>-(1,2*1,5*6+0,6*0,9*4+0,9*0,65*5+0,9*2,5+1,65*2,1)</t>
  </si>
  <si>
    <t>0,20*(1,2*6+1,5*2*6+0,6*4+0,9*2*4+0,9*5+0,65*2*5)</t>
  </si>
  <si>
    <t>0,20*(0,9+2,5*2+1,65+2,1*2)+0,45</t>
  </si>
  <si>
    <t>44</t>
  </si>
  <si>
    <t>622211011</t>
  </si>
  <si>
    <t>Montáž kontaktního zateplení vnějších stěn lepením a mechanickým kotvením polystyrénových desek tl do 80 mm</t>
  </si>
  <si>
    <t>-1007958882</t>
  </si>
  <si>
    <t>extrudovaný polystyrén na soklu</t>
  </si>
  <si>
    <t>0,50*(12,40*2+9,80*2)</t>
  </si>
  <si>
    <t>45</t>
  </si>
  <si>
    <t>28376366</t>
  </si>
  <si>
    <t>deska z polystyrénu XPS, hrana rovná, polo či pero drážka a hladký povrch λ=0,034 tl 50mm</t>
  </si>
  <si>
    <t>522255859</t>
  </si>
  <si>
    <t>22,20*1,05</t>
  </si>
  <si>
    <t>46</t>
  </si>
  <si>
    <t>622211021</t>
  </si>
  <si>
    <t>Montáž kontaktního zateplení vnějších stěn lepením a mechanickým kotvením polystyrénových desek tl do 120 mm</t>
  </si>
  <si>
    <t>1571774969</t>
  </si>
  <si>
    <t>3,0*(12,40*2+9,80*2)</t>
  </si>
  <si>
    <t>9,80*(0,2+1,71)/2*2</t>
  </si>
  <si>
    <t>-(1,2*1,5*6+0,6*0,9*4+0,9*0,65*5+0,9*2,5+1,65*2,1)-0,32</t>
  </si>
  <si>
    <t>47</t>
  </si>
  <si>
    <t>28376037</t>
  </si>
  <si>
    <t>deska EPS grafitová fasadní λ=0,032 tl 100mm</t>
  </si>
  <si>
    <t>-1573099333</t>
  </si>
  <si>
    <t>130*1,05</t>
  </si>
  <si>
    <t>48</t>
  </si>
  <si>
    <t>622142001</t>
  </si>
  <si>
    <t>Potažení vnějších stěn sklovláknitým pletivem vtlačeným do tenkovrstvé hmoty</t>
  </si>
  <si>
    <t>-1055390716</t>
  </si>
  <si>
    <t>na sloupu</t>
  </si>
  <si>
    <t>3,0*0,3*4</t>
  </si>
  <si>
    <t>49</t>
  </si>
  <si>
    <t>622531021</t>
  </si>
  <si>
    <t>Tenkovrstvá silikonová zrnitá omítka tl. 2,0 mm včetně penetrace vnějších stěn</t>
  </si>
  <si>
    <t>320656582</t>
  </si>
  <si>
    <t>sokl</t>
  </si>
  <si>
    <t>0,10*(12,40*2+9,8*2)</t>
  </si>
  <si>
    <t>nad soklem</t>
  </si>
  <si>
    <t>130</t>
  </si>
  <si>
    <t>sloup</t>
  </si>
  <si>
    <t>3,0*0,3*4-0,04</t>
  </si>
  <si>
    <t>50</t>
  </si>
  <si>
    <t>622143001</t>
  </si>
  <si>
    <t>Montáž omítkových plastových nebo pozinkovaných soklových profilů</t>
  </si>
  <si>
    <t>-1709809081</t>
  </si>
  <si>
    <t>12,40*2+9,80*2+3,5+2,7</t>
  </si>
  <si>
    <t>51</t>
  </si>
  <si>
    <t>59051647</t>
  </si>
  <si>
    <t>AL zakládací profil pod ETICS tl 0,7mm pro izolant tl 100mm</t>
  </si>
  <si>
    <t>-30139788</t>
  </si>
  <si>
    <t>50,60*1,05+0,87</t>
  </si>
  <si>
    <t>52</t>
  </si>
  <si>
    <t>622143003</t>
  </si>
  <si>
    <t>Montáž omítkových plastových nebo pozinkovaných rohových profilů s tkaninou</t>
  </si>
  <si>
    <t>2067728185</t>
  </si>
  <si>
    <t>rohové</t>
  </si>
  <si>
    <t>3*5</t>
  </si>
  <si>
    <t>1,2*6+1,5*2*6+0,6*4+0,9*2*4+0,9*5+0,65*2*5</t>
  </si>
  <si>
    <t>0,9+2,5*2+1,65+2,1*2</t>
  </si>
  <si>
    <t>parapetní</t>
  </si>
  <si>
    <t>1,2*6+0,6*4+0,9*5</t>
  </si>
  <si>
    <t>53</t>
  </si>
  <si>
    <t>59051486</t>
  </si>
  <si>
    <t>lišta rohová PVC 10/15cm s tkaninou</t>
  </si>
  <si>
    <t>-1827921470</t>
  </si>
  <si>
    <t>72,55*1,05-0,03-17,50</t>
  </si>
  <si>
    <t>54</t>
  </si>
  <si>
    <t>59051510</t>
  </si>
  <si>
    <t>profil okenní s nepřiznanou podomítkovou okapnicí PVC 2,0m s tkaninou</t>
  </si>
  <si>
    <t>122478330</t>
  </si>
  <si>
    <t>(1,2*6+0,6*4+0,9*5+0,9+1,65)*1,05+0,02</t>
  </si>
  <si>
    <t>55</t>
  </si>
  <si>
    <t>59051512</t>
  </si>
  <si>
    <t>profil parapetní napojovací se sklovláknitou armovací tkaninou PVC 2m</t>
  </si>
  <si>
    <t>-1360063082</t>
  </si>
  <si>
    <t>14,10*1,05+0,19</t>
  </si>
  <si>
    <t>56</t>
  </si>
  <si>
    <t>624635301</t>
  </si>
  <si>
    <t>Tmelení akrylátovým tmelem spáry průřezu do 200mm2</t>
  </si>
  <si>
    <t>-1513498198</t>
  </si>
  <si>
    <t>napojení na okna a dveře</t>
  </si>
  <si>
    <t>1,2*2*6+1,5*2*6</t>
  </si>
  <si>
    <t>0,6*2*4+0,9*2*4</t>
  </si>
  <si>
    <t>0,9*2*5+0,65*2*5</t>
  </si>
  <si>
    <t>57</t>
  </si>
  <si>
    <t>631311115</t>
  </si>
  <si>
    <t>Mazanina tl do 80 mm z betonu prostého bez zvýšených nároků na prostředí tř. C 20/25</t>
  </si>
  <si>
    <t>-1274856653</t>
  </si>
  <si>
    <t>skladba podlahy</t>
  </si>
  <si>
    <t>beton tl.800mm</t>
  </si>
  <si>
    <t>92*0,08</t>
  </si>
  <si>
    <t>beton tl.600mm</t>
  </si>
  <si>
    <t>92*0,06</t>
  </si>
  <si>
    <t>58</t>
  </si>
  <si>
    <t>631319171</t>
  </si>
  <si>
    <t>Příplatek k mazanině tl do 80 mm za stržení povrchu spodní vrstvy před vložením výztuže</t>
  </si>
  <si>
    <t>1961619106</t>
  </si>
  <si>
    <t>59</t>
  </si>
  <si>
    <t>631362021</t>
  </si>
  <si>
    <t>Výztuž mazanin svařovanými sítěmi Kari</t>
  </si>
  <si>
    <t>-1720818586</t>
  </si>
  <si>
    <t>síť 6-100/100 - 2x</t>
  </si>
  <si>
    <t>4,44*92*1,2/1000*2</t>
  </si>
  <si>
    <t>60</t>
  </si>
  <si>
    <t>632451034</t>
  </si>
  <si>
    <t>Vyrovnávací potěr tl do 50 mm z MC 15 provedený v ploše</t>
  </si>
  <si>
    <t>570465690</t>
  </si>
  <si>
    <t>pod podlahu mezi základy</t>
  </si>
  <si>
    <t>11,70*9,10-2,7*3,5-0,02</t>
  </si>
  <si>
    <t>61</t>
  </si>
  <si>
    <t>635111242</t>
  </si>
  <si>
    <t>Násyp pod podlahy z hrubého kameniva 16-32 se zhutněním</t>
  </si>
  <si>
    <t>1180447106</t>
  </si>
  <si>
    <t>spodní vrstvy mezi základy</t>
  </si>
  <si>
    <t>tl.120-130mm</t>
  </si>
  <si>
    <t>(0,12+0,13)/2*(11,70*9,10-2,7*3,5-0,02)</t>
  </si>
  <si>
    <t>tl.100mm</t>
  </si>
  <si>
    <t>0,10*97</t>
  </si>
  <si>
    <t>62</t>
  </si>
  <si>
    <t>637211121</t>
  </si>
  <si>
    <t>Okapový chodník z betonových dlaždic tl 40 mm kladených do písku se zalitím spár MC</t>
  </si>
  <si>
    <t>-179078630</t>
  </si>
  <si>
    <t>0,40*(12,40*2+9,8*2+0,4*5)</t>
  </si>
  <si>
    <t>63</t>
  </si>
  <si>
    <t>635111241</t>
  </si>
  <si>
    <t>Násyp pod podlahy z hrubého kameniva 8-16 se zhutněním</t>
  </si>
  <si>
    <t>-1509090817</t>
  </si>
  <si>
    <t>pod okapový chodník</t>
  </si>
  <si>
    <t>18,56*0,11</t>
  </si>
  <si>
    <t>91</t>
  </si>
  <si>
    <t>Doplňující konstrukce a práce pozemních komunikací, letišť a ploch</t>
  </si>
  <si>
    <t>64</t>
  </si>
  <si>
    <t>916331112</t>
  </si>
  <si>
    <t>Osazení zahradního obrubníku betonového do lože z betonu s boční opěrou</t>
  </si>
  <si>
    <t>1274792915</t>
  </si>
  <si>
    <t>3,2+2,4</t>
  </si>
  <si>
    <t>65</t>
  </si>
  <si>
    <t>59217001</t>
  </si>
  <si>
    <t>obrubník betonový zahradní 1000x50x250mm</t>
  </si>
  <si>
    <t>412087213</t>
  </si>
  <si>
    <t>94</t>
  </si>
  <si>
    <t>Lešení a stavební výtahy</t>
  </si>
  <si>
    <t>66</t>
  </si>
  <si>
    <t>941111121</t>
  </si>
  <si>
    <t>Montáž lešení řadového trubkového lehkého s podlahami zatížení do 200 kg/m2 š do 1,2 m v do 10 m</t>
  </si>
  <si>
    <t>1396881137</t>
  </si>
  <si>
    <t>fasádní</t>
  </si>
  <si>
    <t>(3-1,5)*(12,40*2+9,80*2+1,2*2*5)</t>
  </si>
  <si>
    <t>9,80*2,0/2*2</t>
  </si>
  <si>
    <t>67</t>
  </si>
  <si>
    <t>941111221</t>
  </si>
  <si>
    <t>Příplatek k lešení řadovému trubkovému lehkému s podlahami š 1,2 m v 10 m za první a za každý další den použití</t>
  </si>
  <si>
    <t>-784569749</t>
  </si>
  <si>
    <t>104,20*30</t>
  </si>
  <si>
    <t>68</t>
  </si>
  <si>
    <t>941111821</t>
  </si>
  <si>
    <t>Demontáž lešení řadového trubkového lehkého s podlahami zatížení do 200 kg/m2 š do 1,2 m v do 10 m</t>
  </si>
  <si>
    <t>1833342214</t>
  </si>
  <si>
    <t>69</t>
  </si>
  <si>
    <t>949101111</t>
  </si>
  <si>
    <t>Lešení pomocné pro objekty pozemních staveb s lešeňovou podlahou v do 1,9 m zatížení do 150 kg/m2</t>
  </si>
  <si>
    <t>2114086152</t>
  </si>
  <si>
    <t>8,5+3,64+1,7+2+2,22+8,1+11,9+7+10+12,2+24,3+10,1+0,34</t>
  </si>
  <si>
    <t>95</t>
  </si>
  <si>
    <t>Různé dokončovací konstrukce a práce pozemních staveb</t>
  </si>
  <si>
    <t>70</t>
  </si>
  <si>
    <t>952901111</t>
  </si>
  <si>
    <t>Vyčištění budov bytové a občanské výstavby při výšce podlaží do 4 m</t>
  </si>
  <si>
    <t>-689128666</t>
  </si>
  <si>
    <t>12,40*9,80</t>
  </si>
  <si>
    <t>71</t>
  </si>
  <si>
    <t>9500000R1</t>
  </si>
  <si>
    <t>Montáž hasícího přístroje přenosného</t>
  </si>
  <si>
    <t>-413231532</t>
  </si>
  <si>
    <t>72</t>
  </si>
  <si>
    <t>449324101</t>
  </si>
  <si>
    <t>přístroj hasicí ruční přenosný typu P 6 s hasící schopností 34A/183B</t>
  </si>
  <si>
    <t>-1997641949</t>
  </si>
  <si>
    <t>73</t>
  </si>
  <si>
    <t>9500000R2</t>
  </si>
  <si>
    <t>Bezpečnostní tabulky - montáž a dodávka</t>
  </si>
  <si>
    <t>1848083444</t>
  </si>
  <si>
    <t>97</t>
  </si>
  <si>
    <t>Prorážení otvorů a ostatní bourací práce</t>
  </si>
  <si>
    <t>74</t>
  </si>
  <si>
    <t>9700000R1</t>
  </si>
  <si>
    <t>Prostup v základu pro kanalizaci</t>
  </si>
  <si>
    <t>-2065097260</t>
  </si>
  <si>
    <t>99</t>
  </si>
  <si>
    <t>Přesun hmot a manipulace se sutí</t>
  </si>
  <si>
    <t>75</t>
  </si>
  <si>
    <t>998011001</t>
  </si>
  <si>
    <t>Přesun hmot pro budovy zděné v do 6 m</t>
  </si>
  <si>
    <t>1450908904</t>
  </si>
  <si>
    <t>PSV</t>
  </si>
  <si>
    <t>Práce a dodávky PSV</t>
  </si>
  <si>
    <t>711</t>
  </si>
  <si>
    <t>Izolace proti vodě, vlhkosti a plynům</t>
  </si>
  <si>
    <t>76</t>
  </si>
  <si>
    <t>711111001</t>
  </si>
  <si>
    <t>Provedení izolace proti zemní vlhkosti vodorovné za studena nátěrem penetračním</t>
  </si>
  <si>
    <t>910600596</t>
  </si>
  <si>
    <t>spodní izolace</t>
  </si>
  <si>
    <t>12,30*9,70-2,7*3,5+0,14</t>
  </si>
  <si>
    <t>77</t>
  </si>
  <si>
    <t>11163150</t>
  </si>
  <si>
    <t>lak penetrační asfaltový</t>
  </si>
  <si>
    <t>-871781207</t>
  </si>
  <si>
    <t>110*0,00030</t>
  </si>
  <si>
    <t>78</t>
  </si>
  <si>
    <t>711141559</t>
  </si>
  <si>
    <t>Provedení izolace proti zemní vlhkosti pásy přitavením vodorovné NAIP</t>
  </si>
  <si>
    <t>-2070718191</t>
  </si>
  <si>
    <t>2x Glasbit</t>
  </si>
  <si>
    <t>110*2</t>
  </si>
  <si>
    <t>79</t>
  </si>
  <si>
    <t>62833158</t>
  </si>
  <si>
    <t>pás asfaltový natavitelný oxidovaný tl. 4mm typu G200 S40 s vložkou ze skleněné tkaniny, s jemnozrnným minerálním posypem</t>
  </si>
  <si>
    <t>1862660729</t>
  </si>
  <si>
    <t>např.Glasbit</t>
  </si>
  <si>
    <t>220*1,15</t>
  </si>
  <si>
    <t>80</t>
  </si>
  <si>
    <t>711193121</t>
  </si>
  <si>
    <t>Izolace proti vlhkosti na vodorovné ploše těsnicí hmotou minerální na bázi cementu a disperze dvousložková</t>
  </si>
  <si>
    <t>1210291774</t>
  </si>
  <si>
    <t>skladba podlahy b</t>
  </si>
  <si>
    <t>včetně vytažení 100mm po obvodu</t>
  </si>
  <si>
    <t>1,7+2+2,22+7</t>
  </si>
  <si>
    <t>0,10*(1,6*2+1,1*2+1,2*2+1,85*2+2,1*2+3,35*2)</t>
  </si>
  <si>
    <t>skladba podlahy c vč.vytažení</t>
  </si>
  <si>
    <t>11,90</t>
  </si>
  <si>
    <t>0,1*(2,1*2+5,7*2)</t>
  </si>
  <si>
    <t>81</t>
  </si>
  <si>
    <t>711193131</t>
  </si>
  <si>
    <t>Izolace proti vlhkosti na svislé ploše těsnicí kaší minerální minerální na bázi cementu a disperze dvousložková</t>
  </si>
  <si>
    <t>-1813552148</t>
  </si>
  <si>
    <t>nátěrová izolace</t>
  </si>
  <si>
    <t>m.č.4</t>
  </si>
  <si>
    <t>2*(1,2*2+2,1*2-0,7)</t>
  </si>
  <si>
    <t>m.č.7</t>
  </si>
  <si>
    <t>1,5*(2,1*2+5,7*2-0,8*2)</t>
  </si>
  <si>
    <t>82</t>
  </si>
  <si>
    <t>998711101</t>
  </si>
  <si>
    <t>Přesun hmot tonážní pro izolace proti vodě, vlhkosti a plynům v objektech výšky do 6 m</t>
  </si>
  <si>
    <t>352391523</t>
  </si>
  <si>
    <t>713</t>
  </si>
  <si>
    <t>Izolace tepelné</t>
  </si>
  <si>
    <t>83</t>
  </si>
  <si>
    <t>713121111</t>
  </si>
  <si>
    <t>Montáž izolace tepelné podlah volně kladenými rohožemi, pásy, dílci, deskami 1 vrstva</t>
  </si>
  <si>
    <t>-1703149567</t>
  </si>
  <si>
    <t>extrudovaný polystyrén tl.80mm</t>
  </si>
  <si>
    <t>92</t>
  </si>
  <si>
    <t>84</t>
  </si>
  <si>
    <t>28376371</t>
  </si>
  <si>
    <t>deska z polystyrénu XPS, hrana rovná, polo či pero drážka a hladký povrch λ=0,034 tl 80mm</t>
  </si>
  <si>
    <t>311403264</t>
  </si>
  <si>
    <t>92*1,02</t>
  </si>
  <si>
    <t>ztratné 2%</t>
  </si>
  <si>
    <t>85</t>
  </si>
  <si>
    <t>998713101</t>
  </si>
  <si>
    <t>Přesun hmot tonážní pro izolace tepelné v objektech v do 6 m</t>
  </si>
  <si>
    <t>-742033957</t>
  </si>
  <si>
    <t>762</t>
  </si>
  <si>
    <t>Konstrukce tesařské</t>
  </si>
  <si>
    <t>86</t>
  </si>
  <si>
    <t>762342216</t>
  </si>
  <si>
    <t>Montáž laťování na střechách jednoduchých sklonu do 60° osové vzdálenosti do 600 mm</t>
  </si>
  <si>
    <t>-905826907</t>
  </si>
  <si>
    <t>87</t>
  </si>
  <si>
    <t>762395000</t>
  </si>
  <si>
    <t>Spojovací prostředky pro laťování</t>
  </si>
  <si>
    <t>1375321339</t>
  </si>
  <si>
    <t>0,04*0,06*13*18</t>
  </si>
  <si>
    <t>88</t>
  </si>
  <si>
    <t>60514114</t>
  </si>
  <si>
    <t>řezivo jehličnaté lať impregnovaná dl 4 m</t>
  </si>
  <si>
    <t>860000108</t>
  </si>
  <si>
    <t>0,05*0,06*13*18*1,10</t>
  </si>
  <si>
    <t>na prořez 10%</t>
  </si>
  <si>
    <t>89</t>
  </si>
  <si>
    <t>762081510</t>
  </si>
  <si>
    <t>Plošné hoblování hraněného řeziva na staveništi</t>
  </si>
  <si>
    <t>1247956646</t>
  </si>
  <si>
    <t>fošny pro revizní lávku</t>
  </si>
  <si>
    <t>0,6*11,5*2</t>
  </si>
  <si>
    <t>90</t>
  </si>
  <si>
    <t>762083111</t>
  </si>
  <si>
    <t>Impregnace řeziva proti dřevokaznému hmyzu a houbám máčením třída ohrožení 1 a 2</t>
  </si>
  <si>
    <t>-670359580</t>
  </si>
  <si>
    <t>revizní lávka</t>
  </si>
  <si>
    <t>0,6*11,5*0,04</t>
  </si>
  <si>
    <t>762523108</t>
  </si>
  <si>
    <t>Položení podlahy z hoblovaných fošen na sraz</t>
  </si>
  <si>
    <t>981010720</t>
  </si>
  <si>
    <t>0,60*11,50</t>
  </si>
  <si>
    <t>762595001</t>
  </si>
  <si>
    <t>Spojovací prostředky pro položení dřevěných podlah a zakrytí kanálů</t>
  </si>
  <si>
    <t>630683444</t>
  </si>
  <si>
    <t>0,6*11,5</t>
  </si>
  <si>
    <t>93</t>
  </si>
  <si>
    <t>60511022</t>
  </si>
  <si>
    <t>řezivo jehličnaté středové smrk tl 33-100mm dl 2-3,5m</t>
  </si>
  <si>
    <t>95686587</t>
  </si>
  <si>
    <t>pro revizní lávku</t>
  </si>
  <si>
    <t>6,90*0,04*1,1</t>
  </si>
  <si>
    <t>7620000R1</t>
  </si>
  <si>
    <t>Prkenný rošt tl.24mm na štíty pod zateplení</t>
  </si>
  <si>
    <t>787109513</t>
  </si>
  <si>
    <t>998762101</t>
  </si>
  <si>
    <t>Přesun hmot tonážní pro kce tesařské v objektech v do 6 m</t>
  </si>
  <si>
    <t>-1854524443</t>
  </si>
  <si>
    <t>763</t>
  </si>
  <si>
    <t>Konstrukce suché výstavby</t>
  </si>
  <si>
    <t>96</t>
  </si>
  <si>
    <t>Nabídka</t>
  </si>
  <si>
    <t>Střešní dřevěné příhradové vazníky systému Gang-Nail vč.zavětrování a impregnace - montáž a dodávka vč.dopravy</t>
  </si>
  <si>
    <t>-995288807</t>
  </si>
  <si>
    <t>763131451</t>
  </si>
  <si>
    <t>SDK podhled deska 1xH2 12,5 bez TI dvouvrstvá spodní kce profil CD+UD</t>
  </si>
  <si>
    <t>775180019</t>
  </si>
  <si>
    <t>8,5+3,64+1,7+2+2,22+8,1+11,9+7+10+12,2+24,3+0,44</t>
  </si>
  <si>
    <t>98</t>
  </si>
  <si>
    <t>763131752</t>
  </si>
  <si>
    <t>Montáž jedné vrstvy tepelné izolace do SDK podhledu</t>
  </si>
  <si>
    <t>560742449</t>
  </si>
  <si>
    <t>celkem tl.300mm</t>
  </si>
  <si>
    <t>6x tl.50mm</t>
  </si>
  <si>
    <t>92*6</t>
  </si>
  <si>
    <t>63150823</t>
  </si>
  <si>
    <t>pás tepelně izolační pro všechny druhy nezatížených izolací λ=0,038-0,039 tl 50mm</t>
  </si>
  <si>
    <t>-1225470353</t>
  </si>
  <si>
    <t>92*6*1,02-0,04</t>
  </si>
  <si>
    <t>100</t>
  </si>
  <si>
    <t>763172315</t>
  </si>
  <si>
    <t>Montáž revizních dvířek SDK kcí vel. 600x600 mm</t>
  </si>
  <si>
    <t>1740705916</t>
  </si>
  <si>
    <t>101</t>
  </si>
  <si>
    <t>59030714</t>
  </si>
  <si>
    <t>dvířka revizní s automatickým zámkem 600x600mm</t>
  </si>
  <si>
    <t>1932104784</t>
  </si>
  <si>
    <t>102</t>
  </si>
  <si>
    <t>998763100</t>
  </si>
  <si>
    <t>Přesun hmot tonážní pro dřevostavby v objektech v do 6 m</t>
  </si>
  <si>
    <t>545070762</t>
  </si>
  <si>
    <t>764</t>
  </si>
  <si>
    <t>Konstrukce klempířské</t>
  </si>
  <si>
    <t>103</t>
  </si>
  <si>
    <t>7642110R1</t>
  </si>
  <si>
    <t>Oplechování větraného hřebene s těsněním a perforovaným plechem z Pz s povrch úpravou rš 600 mm</t>
  </si>
  <si>
    <t>1437336228</t>
  </si>
  <si>
    <t>104</t>
  </si>
  <si>
    <t>764212663</t>
  </si>
  <si>
    <t>Oplechování rovné okapové hrany z Pz s povrchovou úpravou rš 250 mm</t>
  </si>
  <si>
    <t>-289113788</t>
  </si>
  <si>
    <t>12,8*2</t>
  </si>
  <si>
    <t>105</t>
  </si>
  <si>
    <t>764210001</t>
  </si>
  <si>
    <t>Ochranná větrací mřížka u okapové hrany - montáž a dodávka</t>
  </si>
  <si>
    <t>-342025785</t>
  </si>
  <si>
    <t>106</t>
  </si>
  <si>
    <t>764216603</t>
  </si>
  <si>
    <t>Oplechování rovných parapetů mechanicky kotvené z Pz s povrchovou úpravou rš 250 mm</t>
  </si>
  <si>
    <t>1138168504</t>
  </si>
  <si>
    <t>1,25*6+0,65*4+0,95*5</t>
  </si>
  <si>
    <t>107</t>
  </si>
  <si>
    <t>764316622</t>
  </si>
  <si>
    <t>Lemování ventilačních nástavců z Pz s povrch úpravou na skládané krytině D do 100 mm</t>
  </si>
  <si>
    <t>-1874054762</t>
  </si>
  <si>
    <t>108</t>
  </si>
  <si>
    <t>764316624</t>
  </si>
  <si>
    <t>Lemování ventilačních nástavců z Pz s povrch úpravou na skládané krytině D do 200 mm</t>
  </si>
  <si>
    <t>-1878976026</t>
  </si>
  <si>
    <t>109</t>
  </si>
  <si>
    <t>764511602</t>
  </si>
  <si>
    <t>Žlab podokapní půlkruhový z Pz s povrchovou úpravou rš 330 mm vč.háků, čel</t>
  </si>
  <si>
    <t>-994762755</t>
  </si>
  <si>
    <t>110</t>
  </si>
  <si>
    <t>764501105</t>
  </si>
  <si>
    <t>Montáž háku pro podokapní půlkulatý žlab</t>
  </si>
  <si>
    <t>-1693123009</t>
  </si>
  <si>
    <t>háky navíc po 0,5m</t>
  </si>
  <si>
    <t>v ceně žlabu po 1m</t>
  </si>
  <si>
    <t>111</t>
  </si>
  <si>
    <t>55350125</t>
  </si>
  <si>
    <t>hák žlabový Pz barvený 150mm dl 350mm</t>
  </si>
  <si>
    <t>-1119388101</t>
  </si>
  <si>
    <t>112</t>
  </si>
  <si>
    <t>764518622</t>
  </si>
  <si>
    <t>Svody kruhové včetně objímek, kolen, odskoků z Pz s povrchovou úpravou průměru 100 mm</t>
  </si>
  <si>
    <t>-240259089</t>
  </si>
  <si>
    <t>3*2</t>
  </si>
  <si>
    <t>113</t>
  </si>
  <si>
    <t>764213455</t>
  </si>
  <si>
    <t>Sněhový zachytávač krytiny z Pz plechu průběžný jednotrubkový</t>
  </si>
  <si>
    <t>-1381892970</t>
  </si>
  <si>
    <t>114</t>
  </si>
  <si>
    <t>998764101</t>
  </si>
  <si>
    <t>Přesun hmot tonážní pro konstrukce klempířské v objektech v do 6 m</t>
  </si>
  <si>
    <t>2051777694</t>
  </si>
  <si>
    <t>766</t>
  </si>
  <si>
    <t>Konstrukce truhlářské</t>
  </si>
  <si>
    <t>115</t>
  </si>
  <si>
    <t>766421213</t>
  </si>
  <si>
    <t>Montáž obložení podhledů jednoduchých palubkami z měkkého dřeva š do 100 mm</t>
  </si>
  <si>
    <t>-1858353648</t>
  </si>
  <si>
    <t>přesah střechy</t>
  </si>
  <si>
    <t>(0,2+0,4)*12,80*2</t>
  </si>
  <si>
    <t>podhled venkovní terasy</t>
  </si>
  <si>
    <t>3,2*2,7</t>
  </si>
  <si>
    <t>116</t>
  </si>
  <si>
    <t>61191120</t>
  </si>
  <si>
    <t>palubky obkladové smrk profil klasický 12,5x96mm jakost A/B</t>
  </si>
  <si>
    <t>-331947637</t>
  </si>
  <si>
    <t>24*1,04+0,04</t>
  </si>
  <si>
    <t>117</t>
  </si>
  <si>
    <t>998766101</t>
  </si>
  <si>
    <t>Přesun hmot tonážní pro konstrukce truhlářské v objektech v do 6 m</t>
  </si>
  <si>
    <t>-376804707</t>
  </si>
  <si>
    <t>771</t>
  </si>
  <si>
    <t>Podlahy z dlaždic</t>
  </si>
  <si>
    <t>118</t>
  </si>
  <si>
    <t>771574312</t>
  </si>
  <si>
    <t>Montáž podlah keramických hladkých lepených flexibilním rychletuhnoucím lepidlem do 12 ks/m2</t>
  </si>
  <si>
    <t>871897197</t>
  </si>
  <si>
    <t>skladba podlahy a,b,c</t>
  </si>
  <si>
    <t>119</t>
  </si>
  <si>
    <t>771474113</t>
  </si>
  <si>
    <t>Montáž soklů z dlaždic keramických rovných flexibilní lepidlo v do 120 mm</t>
  </si>
  <si>
    <t>-166083232</t>
  </si>
  <si>
    <t>2,1*2+4,05*2-0,8</t>
  </si>
  <si>
    <t>3,7*2+3,35*2-0,8</t>
  </si>
  <si>
    <t>9,55*2+5,7*2-0,7*2-0,8*5</t>
  </si>
  <si>
    <t>120</t>
  </si>
  <si>
    <t>597000002</t>
  </si>
  <si>
    <t>Keramická dlažba - dodávka</t>
  </si>
  <si>
    <t>-1659048574</t>
  </si>
  <si>
    <t>92*1,10+49,9*0,1*1,1+0,31</t>
  </si>
  <si>
    <t>121</t>
  </si>
  <si>
    <t>771121011</t>
  </si>
  <si>
    <t>Nátěr penetrační na podlahu</t>
  </si>
  <si>
    <t>-177613299</t>
  </si>
  <si>
    <t>92+0,1*50</t>
  </si>
  <si>
    <t>122</t>
  </si>
  <si>
    <t>771591264</t>
  </si>
  <si>
    <t>Izolace těsnícími pásy mezi podlahou a stěnou</t>
  </si>
  <si>
    <t>1139034639</t>
  </si>
  <si>
    <t>přechod podlaha stěna</t>
  </si>
  <si>
    <t>1,6*2+1,1*2+1,2*2+2,1*2+1,2*2+1,85*2</t>
  </si>
  <si>
    <t>2,1*2+5,7*2+2,1*2+3,35*2</t>
  </si>
  <si>
    <t>123</t>
  </si>
  <si>
    <t>771591117</t>
  </si>
  <si>
    <t>Podlahy spárování akrylem</t>
  </si>
  <si>
    <t>-948049543</t>
  </si>
  <si>
    <t>1,6*2+1,1*2+1,3*2+2,85*2+1,2*2+2,1*2+1,2*2+1,85*2</t>
  </si>
  <si>
    <t>2,0*2+4,05*2+2,1*2+5,7*2+2,1*2+3,35*2</t>
  </si>
  <si>
    <t>3,0*2+3,35*2</t>
  </si>
  <si>
    <t>124</t>
  </si>
  <si>
    <t>771151013</t>
  </si>
  <si>
    <t>Samonivelační stěrka podlah pevnosti 20 MPa do tl 8 mm</t>
  </si>
  <si>
    <t>344569865</t>
  </si>
  <si>
    <t>skladba podlahy b + c</t>
  </si>
  <si>
    <t>12,92+11,9</t>
  </si>
  <si>
    <t>125</t>
  </si>
  <si>
    <t>771151014</t>
  </si>
  <si>
    <t>Samonivelační stěrka podlah pevnosti 20 MPa tl 10 mm</t>
  </si>
  <si>
    <t>-1569980827</t>
  </si>
  <si>
    <t>skladba podlahy a</t>
  </si>
  <si>
    <t>66,74</t>
  </si>
  <si>
    <t>126</t>
  </si>
  <si>
    <t>998771101</t>
  </si>
  <si>
    <t>Přesun hmot tonážní pro podlahy z dlaždic v objektech v do 6 m</t>
  </si>
  <si>
    <t>2077962914</t>
  </si>
  <si>
    <t>781</t>
  </si>
  <si>
    <t>Dokončovací práce - obklady</t>
  </si>
  <si>
    <t>127</t>
  </si>
  <si>
    <t>781674113</t>
  </si>
  <si>
    <t>Montáž obkladů parapetů šířky do 200 mm z dlaždic keramických lepených flexibilním lepidlem</t>
  </si>
  <si>
    <t>778693922</t>
  </si>
  <si>
    <t>1,2*6+0,6*4+0,9*5+1,2</t>
  </si>
  <si>
    <t>128</t>
  </si>
  <si>
    <t>781774116</t>
  </si>
  <si>
    <t>Montáž obkladů vnějších z dlaždic keramických hladkých do 25 ks/m2 lepených flexibilním lepidlem</t>
  </si>
  <si>
    <t>-472587645</t>
  </si>
  <si>
    <t>2,0*(1,3*2+2,85*2-0,7*3+1,6*2+1,1*2-0,7)</t>
  </si>
  <si>
    <t>2,0*(1,2*2+2,1*2-0,7+1,2*2+1,85*2-0,7)</t>
  </si>
  <si>
    <t>2,0*(2*2+4,05*2-0,8+2,1*2+3,35*2-0,8)</t>
  </si>
  <si>
    <t>2,0*(3*2+3,35*2-0,8)</t>
  </si>
  <si>
    <t>2,0*1,90</t>
  </si>
  <si>
    <t>129</t>
  </si>
  <si>
    <t>781121011</t>
  </si>
  <si>
    <t>Nátěr penetrační na stěnu</t>
  </si>
  <si>
    <t>-8950367</t>
  </si>
  <si>
    <t>pod obklady</t>
  </si>
  <si>
    <t>135,80</t>
  </si>
  <si>
    <t>597000001</t>
  </si>
  <si>
    <t>Keramický obklad - dodávka</t>
  </si>
  <si>
    <t>-1357184739</t>
  </si>
  <si>
    <t>15,30*0,2*1,10</t>
  </si>
  <si>
    <t>135,80*1,10+0,25</t>
  </si>
  <si>
    <t>131</t>
  </si>
  <si>
    <t>781495117</t>
  </si>
  <si>
    <t>Spárování vnitřních obkladů akrylem</t>
  </si>
  <si>
    <t>1041537279</t>
  </si>
  <si>
    <t>2,0*28+1,5*4</t>
  </si>
  <si>
    <t>132</t>
  </si>
  <si>
    <t>998781101</t>
  </si>
  <si>
    <t>Přesun hmot tonážní pro obklady keramické v objektech v do 6 m</t>
  </si>
  <si>
    <t>997990315</t>
  </si>
  <si>
    <t>783</t>
  </si>
  <si>
    <t>Dokončovací práce - nátěry</t>
  </si>
  <si>
    <t>133</t>
  </si>
  <si>
    <t>783118101</t>
  </si>
  <si>
    <t>Lazurovací jednonásobný syntetický nátěr truhlářských konstrukcí</t>
  </si>
  <si>
    <t>-1094989297</t>
  </si>
  <si>
    <t>podbití střechy</t>
  </si>
  <si>
    <t>24*2</t>
  </si>
  <si>
    <t>784</t>
  </si>
  <si>
    <t>Dokončovací práce - malby a tapety</t>
  </si>
  <si>
    <t>134</t>
  </si>
  <si>
    <t>784211101</t>
  </si>
  <si>
    <t>Dvojnásobné bílé malby ze směsí za mokra výborně otěruvzdorných v místnostech výšky do 3,80 m</t>
  </si>
  <si>
    <t>-105633114</t>
  </si>
  <si>
    <t>stropy</t>
  </si>
  <si>
    <t>stěny</t>
  </si>
  <si>
    <t>výměra dle položky vnitřní omítka</t>
  </si>
  <si>
    <t>367,46+11,96+0,38</t>
  </si>
  <si>
    <t>odpočet plochy obkladů</t>
  </si>
  <si>
    <t>-135,80</t>
  </si>
  <si>
    <t>OTV</t>
  </si>
  <si>
    <t>Výplně otvorů</t>
  </si>
  <si>
    <t>135</t>
  </si>
  <si>
    <t>760000001</t>
  </si>
  <si>
    <t xml:space="preserve">Plastová okna bílá, otevíravá a sklápěcí, zasklená izolačním dvojsklem u=1,1 W/m2/K - montáž a dodávka vč.dopravy </t>
  </si>
  <si>
    <t>397732574</t>
  </si>
  <si>
    <t>prvek a,b,c</t>
  </si>
  <si>
    <t>1,2*1,5*6+0,6*0,9*4+0,9*0,65*5</t>
  </si>
  <si>
    <t>136</t>
  </si>
  <si>
    <t>760000002</t>
  </si>
  <si>
    <t xml:space="preserve">Plastové okno bílé pevné, zasklené izolačním dvojsklem u=1,1 W/m2/K - montáž a dodávka vč.dopravy </t>
  </si>
  <si>
    <t>-1217601106</t>
  </si>
  <si>
    <t>prvek d</t>
  </si>
  <si>
    <t>1,2*1,2</t>
  </si>
  <si>
    <t>137</t>
  </si>
  <si>
    <t>760000003</t>
  </si>
  <si>
    <t xml:space="preserve">Plastové dveře bílé 1-křídlové 900x2500 z 1/3 prosklené, vč.Al.prahu a zámku FAB -  - montáž a dodávka vč.dopravy </t>
  </si>
  <si>
    <t>-1902158300</t>
  </si>
  <si>
    <t>prvek e</t>
  </si>
  <si>
    <t>138</t>
  </si>
  <si>
    <t>760000004</t>
  </si>
  <si>
    <t xml:space="preserve">Plastové dveře bílé 2-křídlové 1650x2100 ze 2/3 prosklené, vč.Al.prahu a zámku FAB - montáž a dodávka vč.dopravy </t>
  </si>
  <si>
    <t>-287661436</t>
  </si>
  <si>
    <t>prvek f</t>
  </si>
  <si>
    <t>139</t>
  </si>
  <si>
    <t>760000005</t>
  </si>
  <si>
    <t>Dveře vnitřní dřevěné plné 700/1970 vč.ocelové zárubně tl.100mm, včetně prahu, včetně dozického zámku a  kování klika-klika - montáž a dodávka vč.dopravy</t>
  </si>
  <si>
    <t>143399861</t>
  </si>
  <si>
    <t>prvek D3, D4</t>
  </si>
  <si>
    <t>1+1</t>
  </si>
  <si>
    <t>140</t>
  </si>
  <si>
    <t>760000006</t>
  </si>
  <si>
    <t>Dveře vnitřní dřevěné plné 700/1970 vč.ocelové zárubně tl.150mm, včetně prahu, včetně dozického zámku a kování klika-klika - montáž a dodávka vč.dopravy</t>
  </si>
  <si>
    <t>-1789183199</t>
  </si>
  <si>
    <t>prvek D2</t>
  </si>
  <si>
    <t>141</t>
  </si>
  <si>
    <t>760000007</t>
  </si>
  <si>
    <t>Dveře vnitřní dřevěné plné 800/1970 vč.ocelové zárubně tl.150mm, včetně prahu, včetně dozického zámku a kování klika-klika - montáž a dodávka vč.dopravy</t>
  </si>
  <si>
    <t>-1197995263</t>
  </si>
  <si>
    <t>prvek D1</t>
  </si>
  <si>
    <t>142</t>
  </si>
  <si>
    <t>760000008</t>
  </si>
  <si>
    <t>Dveře vnitřní dřevěné plné 800/1970 se zvýšenou zvukovou izolací, vč.ocelové zárubně tl.150mm, včetně prahu, včetně dozického zámku a kování klika-klika - montáž a dodávka vč.dopravy</t>
  </si>
  <si>
    <t>1630148555</t>
  </si>
  <si>
    <t>prvek D5</t>
  </si>
  <si>
    <t>02 - septik + filtr + čerpací stanice</t>
  </si>
  <si>
    <t xml:space="preserve">    38 - Různé kompletní konstrukce</t>
  </si>
  <si>
    <t xml:space="preserve">    45 - Podkladní a vedlejší konstrukce kromě vozovek a železničního svršku</t>
  </si>
  <si>
    <t xml:space="preserve">    87 - Potrubí z trub plastických a skleněných</t>
  </si>
  <si>
    <t xml:space="preserve">    89 - Ostatní konstrukce</t>
  </si>
  <si>
    <t xml:space="preserve">    93 - Různé dokončovací konstrukce a práce inženýrských staveb</t>
  </si>
  <si>
    <t xml:space="preserve">    OPL - Oplocení</t>
  </si>
  <si>
    <t xml:space="preserve">    722 - Zdravotechnika - vnitřní vodovod</t>
  </si>
  <si>
    <t>M - Práce a dodávky M</t>
  </si>
  <si>
    <t xml:space="preserve">    21-M - Elektromontáže</t>
  </si>
  <si>
    <t xml:space="preserve">    35-M - Montáž čerpadel, kompr.a vodoh.zař.</t>
  </si>
  <si>
    <t>131101101</t>
  </si>
  <si>
    <t>Hloubení jam nezapažených v hornině tř. 1 a 2 objemu do 100 m3</t>
  </si>
  <si>
    <t>1890256904</t>
  </si>
  <si>
    <t>20% zatřídění</t>
  </si>
  <si>
    <t>výkop pro ČS, septik a filtr</t>
  </si>
  <si>
    <t>((6,2+8)/2*(2,5+4)/2*2,30-0,07)*0,20</t>
  </si>
  <si>
    <t>-1839478487</t>
  </si>
  <si>
    <t>30% zatřídění</t>
  </si>
  <si>
    <t>53*0,30</t>
  </si>
  <si>
    <t>131301101</t>
  </si>
  <si>
    <t>Hloubení jam nezapažených v hornině tř. 4 objemu do 100 m3</t>
  </si>
  <si>
    <t>-1320369289</t>
  </si>
  <si>
    <t>138401101</t>
  </si>
  <si>
    <t>Dolamování hloubených vykopávek jam ve vrstvě tl do 1000 mm v hornině tř. 5</t>
  </si>
  <si>
    <t>1903883155</t>
  </si>
  <si>
    <t>53*0,20</t>
  </si>
  <si>
    <t>132101201</t>
  </si>
  <si>
    <t>Hloubení rýh š do 2000 mm v hornině tř. 1 a 2 objemu do 100 m3</t>
  </si>
  <si>
    <t>441088592</t>
  </si>
  <si>
    <t>pro potrubí KG 110 a KG 125</t>
  </si>
  <si>
    <t>1,0*1,60*(6+9)*0,20</t>
  </si>
  <si>
    <t>-1406415449</t>
  </si>
  <si>
    <t>24*0,30</t>
  </si>
  <si>
    <t>132301201</t>
  </si>
  <si>
    <t>Hloubení rýh š do 2000 mm v hornině tř. 4 objemu do 100 m3</t>
  </si>
  <si>
    <t>74377885</t>
  </si>
  <si>
    <t>138401201</t>
  </si>
  <si>
    <t>Dolamování hloubených vykopávek rýh ve vrstvě tl do 500 mm v hornině tř. 5</t>
  </si>
  <si>
    <t>449302677</t>
  </si>
  <si>
    <t>24*0,20</t>
  </si>
  <si>
    <t>161101101</t>
  </si>
  <si>
    <t>Svislé přemístění výkopku z horniny tř. 1 až 4 hl výkopu do 2,5 m</t>
  </si>
  <si>
    <t>1847146699</t>
  </si>
  <si>
    <t>53*0,80+24*0,80</t>
  </si>
  <si>
    <t>161101151</t>
  </si>
  <si>
    <t>Svislé přemístění výkopku z horniny tř. 5 až 7 hl výkopu do 2,5 m</t>
  </si>
  <si>
    <t>1074118647</t>
  </si>
  <si>
    <t>53*0,20+24*0,20</t>
  </si>
  <si>
    <t>175151101</t>
  </si>
  <si>
    <t>Obsypání potrubí strojně sypaninou bez prohození, uloženou do 3 m</t>
  </si>
  <si>
    <t>2029763066</t>
  </si>
  <si>
    <t>potrubí KG 110</t>
  </si>
  <si>
    <t>od plastové šachty ke stávajícímu potrubí</t>
  </si>
  <si>
    <t>1,0*0,40*(6+9)</t>
  </si>
  <si>
    <t>58337302</t>
  </si>
  <si>
    <t>štěrkopísek frakce 0/16</t>
  </si>
  <si>
    <t>-1952642561</t>
  </si>
  <si>
    <t>pro obsyp potrubí</t>
  </si>
  <si>
    <t>6*1,2*1,7</t>
  </si>
  <si>
    <t>na zhutnění 20%</t>
  </si>
  <si>
    <t>-1311293794</t>
  </si>
  <si>
    <t>(53+24)*0,80</t>
  </si>
  <si>
    <t>162201152</t>
  </si>
  <si>
    <t>Vodorovné přemístění do 50 m výkopku/sypaniny z horniny tř. 5 až 7</t>
  </si>
  <si>
    <t>461905767</t>
  </si>
  <si>
    <t>(53+24)*0,20</t>
  </si>
  <si>
    <t>-1343004303</t>
  </si>
  <si>
    <t>z deponie</t>
  </si>
  <si>
    <t>zpět na zásyp, přebytek na placenou skládku</t>
  </si>
  <si>
    <t>167101151</t>
  </si>
  <si>
    <t>Nakládání výkopku z hornin tř. 5 až 7 do 100 m3</t>
  </si>
  <si>
    <t>1343251581</t>
  </si>
  <si>
    <t>-2133928514</t>
  </si>
  <si>
    <t>zpětný zásyp rýhy</t>
  </si>
  <si>
    <t>24-6-2,25</t>
  </si>
  <si>
    <t>zpětný zásyp jámy po osazení ČS, septiku a filtru</t>
  </si>
  <si>
    <t>-1,05-1,09-2,81</t>
  </si>
  <si>
    <t>-3,14*0,5*0,5*2,4</t>
  </si>
  <si>
    <t>-3,14*1,05*1,05*1,5</t>
  </si>
  <si>
    <t>-3,14*0,3*0,3*0,5</t>
  </si>
  <si>
    <t>-3,14*0,65*0,65*2+0,06</t>
  </si>
  <si>
    <t>1751111R1</t>
  </si>
  <si>
    <t>Příplatek za prohození sypaniny</t>
  </si>
  <si>
    <t>-1140121441</t>
  </si>
  <si>
    <t>pro zpětný zásyp</t>
  </si>
  <si>
    <t>740709326</t>
  </si>
  <si>
    <t>(24+53)*0,80</t>
  </si>
  <si>
    <t>-54</t>
  </si>
  <si>
    <t>162701155</t>
  </si>
  <si>
    <t>Vodorovné přemístění do 10000 m výkopku/sypaniny z horniny tř. 5 až 7</t>
  </si>
  <si>
    <t>-1077497529</t>
  </si>
  <si>
    <t>-1187044828</t>
  </si>
  <si>
    <t>7,6+15,4</t>
  </si>
  <si>
    <t>-1904282814</t>
  </si>
  <si>
    <t>23*1,7</t>
  </si>
  <si>
    <t>Různé kompletní konstrukce</t>
  </si>
  <si>
    <t>3800000R1</t>
  </si>
  <si>
    <t>Čerpací stanice - prefabrikovaná betonová nádrž tl.120mm se stupadly vnitřní průměr 1000mm (šachtové dno + skruže) , výška 2,4m vč.poklopu B 125 - osazení , dodávka vč.dopravy</t>
  </si>
  <si>
    <t>soub</t>
  </si>
  <si>
    <t>-1729450474</t>
  </si>
  <si>
    <t>3800000R2</t>
  </si>
  <si>
    <t>Biologický septik tříkomorový EKOSIS SK2-EK- plastová svařovaná samonosná nádrž se vstupním otvorem s komínem - osazení , dodávka vč.dopravy</t>
  </si>
  <si>
    <t>-477148597</t>
  </si>
  <si>
    <t>3800000R3</t>
  </si>
  <si>
    <t>Biologický filtr EKOSIS BF2-EK - plastová samonosná nádrž s filtračními koši vč.pochozího poklopu - osazení , dodávka vč.dopravy</t>
  </si>
  <si>
    <t>1167884482</t>
  </si>
  <si>
    <t>388995211</t>
  </si>
  <si>
    <t>Chránička kabelů z trub HDPE do DN 80</t>
  </si>
  <si>
    <t>-2127006226</t>
  </si>
  <si>
    <t>pro kabel CYKY pro čerpadlo</t>
  </si>
  <si>
    <t>uložení do výkopu pro vnitřní kanalizaci</t>
  </si>
  <si>
    <t>20*2</t>
  </si>
  <si>
    <t>Podkladní a vedlejší konstrukce kromě vozovek a železničního svršku</t>
  </si>
  <si>
    <t>451541111</t>
  </si>
  <si>
    <t>Lože pod potrubí otevřený výkop ze štěrkodrtě</t>
  </si>
  <si>
    <t>2087113853</t>
  </si>
  <si>
    <t>pod septik a filtr</t>
  </si>
  <si>
    <t>0,10*(2,75*2,4+1,45*1,6)</t>
  </si>
  <si>
    <t>pod ČS</t>
  </si>
  <si>
    <t>1,24*1,24*0,10</t>
  </si>
  <si>
    <t>451573111</t>
  </si>
  <si>
    <t>Lože pod potrubí otevřený výkop ze štěrkopísku</t>
  </si>
  <si>
    <t>-1053925640</t>
  </si>
  <si>
    <t>pod potrubí KG 110 + KG 125</t>
  </si>
  <si>
    <t>1,0*0,15*(6+9)</t>
  </si>
  <si>
    <t>Potrubí z trub plastických a skleněných</t>
  </si>
  <si>
    <t>871265211</t>
  </si>
  <si>
    <t>Kanalizační potrubí z tvrdého PVC jednovrstvé tuhost třídy SN4 DN 110</t>
  </si>
  <si>
    <t>-1242832211</t>
  </si>
  <si>
    <t>mezi septikem, filtrem a plast.šachtou</t>
  </si>
  <si>
    <t>0,5+2,2+0,3</t>
  </si>
  <si>
    <t>871275211</t>
  </si>
  <si>
    <t>Kanalizační potrubí z tvrdého PVC jednovrstvé tuhost třídy SN4 DN 125</t>
  </si>
  <si>
    <t>614118397</t>
  </si>
  <si>
    <t>od objektu k ČS</t>
  </si>
  <si>
    <t>8700000R1</t>
  </si>
  <si>
    <t>Bezpečnostní přepad z ČS - potrubí PP DN150 + 2x koleno PP DN150 - montáž a dodávka</t>
  </si>
  <si>
    <t>1256175795</t>
  </si>
  <si>
    <t>Ostatní konstrukce</t>
  </si>
  <si>
    <t>894201120</t>
  </si>
  <si>
    <t>Dno šachet tl nad 200 mm z prostého betonu bez zvýšených nároků na prostředí tř. C 20/25</t>
  </si>
  <si>
    <t>-333882915</t>
  </si>
  <si>
    <t>2,75*2,40*0,13+1,45*1,6*0,10</t>
  </si>
  <si>
    <t>894201193</t>
  </si>
  <si>
    <t>Příplatek za tloušťku dna šachet do 200 mm</t>
  </si>
  <si>
    <t>-2111164300</t>
  </si>
  <si>
    <t>894302151</t>
  </si>
  <si>
    <t>Stěny šachet tl nad 200 mm ze ŽB bez zvýšených nároků na prostředí tř. C 20/25</t>
  </si>
  <si>
    <t>-523397379</t>
  </si>
  <si>
    <t>okolo septiku a filtru</t>
  </si>
  <si>
    <t>0,70*(2,60*2,40+1,60*1,60)</t>
  </si>
  <si>
    <t>-0,70*(3,14*1,05*1,05+3,14*0,65*0,65)</t>
  </si>
  <si>
    <t>894502101</t>
  </si>
  <si>
    <t>Bednění stěn šachet pravoúhlých nebo vícehranných jednostranné</t>
  </si>
  <si>
    <t>-1689253032</t>
  </si>
  <si>
    <t>0,83*(2,60*2+2,4)</t>
  </si>
  <si>
    <t>0,80*(1,6*2+1,6)</t>
  </si>
  <si>
    <t>894608211</t>
  </si>
  <si>
    <t>Výztuž šachet ze svařovaných sítí typu Kari</t>
  </si>
  <si>
    <t>481555182</t>
  </si>
  <si>
    <t>pro podkladní desku septiku a filtru</t>
  </si>
  <si>
    <t>4,44*4,2*2,4*1,2/1000</t>
  </si>
  <si>
    <t>894608112</t>
  </si>
  <si>
    <t>Výztuž šachet z betonářské oceli 10 505</t>
  </si>
  <si>
    <t>-485880657</t>
  </si>
  <si>
    <t>armovací železo pr.10mm do stěn</t>
  </si>
  <si>
    <t>0,617*0,8*10/1000*1,2</t>
  </si>
  <si>
    <t>894812312</t>
  </si>
  <si>
    <t>Revizní a čistící šachta z PP typ DN 600/160 šachtové dno průtočné 30°, 60°, 90°</t>
  </si>
  <si>
    <t>-488183112</t>
  </si>
  <si>
    <t>šachta pro odběr vzorků</t>
  </si>
  <si>
    <t>šachta u objektu</t>
  </si>
  <si>
    <t>894812331</t>
  </si>
  <si>
    <t>Revizní a čistící šachta z PP DN 600 šachtová roura korugovaná světlé hloubky 1000 mm</t>
  </si>
  <si>
    <t>-77807570</t>
  </si>
  <si>
    <t>894812359</t>
  </si>
  <si>
    <t>Revizní a čistící šachta z PP DN 600 poklop litinový pro třídu zatížení B125 s plastovým konusem</t>
  </si>
  <si>
    <t>-1753207462</t>
  </si>
  <si>
    <t>8948126R1</t>
  </si>
  <si>
    <t>Napojení nového potrubí PVC 110 na stávající potrubí KT 250</t>
  </si>
  <si>
    <t>-1566605697</t>
  </si>
  <si>
    <t>Různé dokončovací konstrukce a práce inženýrských staveb</t>
  </si>
  <si>
    <t>9300000R1</t>
  </si>
  <si>
    <t>Utěsnění prostupů montážní pěnou ve stěně ČS po osazení potrubí</t>
  </si>
  <si>
    <t>81380650</t>
  </si>
  <si>
    <t xml:space="preserve">3x pr.40 + 1x pr.150 + 3x pr.200 + 1x pr.300 </t>
  </si>
  <si>
    <t>Vybourání stávající šachty hl.1,4m vč likvidace</t>
  </si>
  <si>
    <t>1798798764</t>
  </si>
  <si>
    <t>977151112</t>
  </si>
  <si>
    <t>Jádrové vrty diamantovými korunkami do D 40 mm do stavebních materiálů</t>
  </si>
  <si>
    <t>2056437392</t>
  </si>
  <si>
    <t>prostupy pro osazení potrubí do ČS</t>
  </si>
  <si>
    <t>0,12*3</t>
  </si>
  <si>
    <t>977151123</t>
  </si>
  <si>
    <t>Jádrové vrty diamantovými korunkami do D 150 mm do stavebních materiálů</t>
  </si>
  <si>
    <t>-633560575</t>
  </si>
  <si>
    <t>0,12</t>
  </si>
  <si>
    <t>977151125</t>
  </si>
  <si>
    <t>Jádrové vrty diamantovými korunkami do D 200 mm do stavebních materiálů</t>
  </si>
  <si>
    <t>-2099153743</t>
  </si>
  <si>
    <t>977151128</t>
  </si>
  <si>
    <t>Jádrové vrty diamantovými korunkami do D 300 mm do stavebních materiálů</t>
  </si>
  <si>
    <t>1884402073</t>
  </si>
  <si>
    <t>998144471</t>
  </si>
  <si>
    <t xml:space="preserve">Přesun hmot </t>
  </si>
  <si>
    <t>-889715893</t>
  </si>
  <si>
    <t>OPL</t>
  </si>
  <si>
    <t>Oplocení</t>
  </si>
  <si>
    <t>3480000R1</t>
  </si>
  <si>
    <t>Oplocení okolo ČS, septiku a filtru - drátěné pletivo v.1,0m na sloupky do patek, vč.branky - montáž a dodávka</t>
  </si>
  <si>
    <t>1368976511</t>
  </si>
  <si>
    <t>7*2+5*2</t>
  </si>
  <si>
    <t>722</t>
  </si>
  <si>
    <t>Zdravotechnika - vnitřní vodovod</t>
  </si>
  <si>
    <t>7221740R1</t>
  </si>
  <si>
    <t>Potrubí plastové PPR D 32 x 3,0 mm vč.tvarovek - montáž a dodávka</t>
  </si>
  <si>
    <t>334033658</t>
  </si>
  <si>
    <t>pro výtlak z ČS</t>
  </si>
  <si>
    <t>Práce a dodávky M</t>
  </si>
  <si>
    <t>21-M</t>
  </si>
  <si>
    <t>Elektromontáže</t>
  </si>
  <si>
    <t>741122231</t>
  </si>
  <si>
    <t>Montáž kabel Cu plný kulatý žíla 5x1,5 až 2,5 mm2 uložený volně (CYKY)</t>
  </si>
  <si>
    <t>-1986105101</t>
  </si>
  <si>
    <t>pro ČS - uložení v chráničce</t>
  </si>
  <si>
    <t>34111090</t>
  </si>
  <si>
    <t>kabel silový s Cu jádrem 1 kV 5x1,5mm2</t>
  </si>
  <si>
    <t>256</t>
  </si>
  <si>
    <t>-1910718674</t>
  </si>
  <si>
    <t>35-M</t>
  </si>
  <si>
    <t>Montáž čerpadel, kompr.a vodoh.zař.</t>
  </si>
  <si>
    <t>4260000R1</t>
  </si>
  <si>
    <t>Dodávka ponorného čerpadla pro ČS HCP 32GF21.5 vč.řídící skříňky pro čerpadlo včetně plováku</t>
  </si>
  <si>
    <t>1793602801</t>
  </si>
  <si>
    <t>3500000R1</t>
  </si>
  <si>
    <t>Montáž ponorného čerpadla pro ČS vč.příslušenství (řídící skříňky vč.plováku)</t>
  </si>
  <si>
    <t>1718890234</t>
  </si>
  <si>
    <t>03 - silnoproudá elektrotechnika</t>
  </si>
  <si>
    <t xml:space="preserve">    ELE - Elektroinstalace</t>
  </si>
  <si>
    <t>ELE</t>
  </si>
  <si>
    <t>Elektroinstalace</t>
  </si>
  <si>
    <t>Přenos</t>
  </si>
  <si>
    <t>Silnoproudá elektrotechnika viz samostatný rozpočet a výkaz výměr</t>
  </si>
  <si>
    <t>kč</t>
  </si>
  <si>
    <t>1772697563</t>
  </si>
  <si>
    <t>04 - zdravotechnika a venkovní vodovod</t>
  </si>
  <si>
    <t>Soupis:</t>
  </si>
  <si>
    <t>04-01 - Vnitřní kanalizace</t>
  </si>
  <si>
    <t xml:space="preserve">    998 - Přesun hmot</t>
  </si>
  <si>
    <t xml:space="preserve">    721 - Zdravotechnika - vnitřní kanalizace</t>
  </si>
  <si>
    <t>132201101</t>
  </si>
  <si>
    <t>Hloubení rýh š do 600 mm v hornině tř. 3 objemu do 100 m3</t>
  </si>
  <si>
    <t>329000527</t>
  </si>
  <si>
    <t>vnitřní kanalizace</t>
  </si>
  <si>
    <t>0,6*0,6*19,5</t>
  </si>
  <si>
    <t>132201109</t>
  </si>
  <si>
    <t>Příplatek za lepivost k hloubení rýh š do 600 mm v hornině tř. 3</t>
  </si>
  <si>
    <t>-1485438013</t>
  </si>
  <si>
    <t>7,02*0,50</t>
  </si>
  <si>
    <t>2068812796</t>
  </si>
  <si>
    <t>lože + obsyp potrubí</t>
  </si>
  <si>
    <t>(0,1+0,11+0,2)*0,6*(10,0-0,5*7)</t>
  </si>
  <si>
    <t>(0,1+0,125+0,2)*0,6*8,0</t>
  </si>
  <si>
    <t>(0,1+0,16+0,2)*0,6*5,0</t>
  </si>
  <si>
    <t>-1031967034</t>
  </si>
  <si>
    <t>1540598716</t>
  </si>
  <si>
    <t>5,019*1,5</t>
  </si>
  <si>
    <t>1163215443</t>
  </si>
  <si>
    <t>výkop méně vytlačená zemina</t>
  </si>
  <si>
    <t>7,02-5,019</t>
  </si>
  <si>
    <t>175111101</t>
  </si>
  <si>
    <t>Obsypání potrubí ručně sypaninou bez prohození sítem, uloženou do 3 m</t>
  </si>
  <si>
    <t>729163192</t>
  </si>
  <si>
    <t>obsyp potrubí</t>
  </si>
  <si>
    <t>(0,11+0,2)*0,6*(10,0-0,5*7)</t>
  </si>
  <si>
    <t>(0,125+0,2)*0,6*8,0</t>
  </si>
  <si>
    <t>(0,16+0,2)*0,6*5,0</t>
  </si>
  <si>
    <t>58331351</t>
  </si>
  <si>
    <t>kamenivo těžené drobné frakce 0/4</t>
  </si>
  <si>
    <t>-1972241907</t>
  </si>
  <si>
    <t>+ zhutnění a ztratné</t>
  </si>
  <si>
    <t>3,849*2,0</t>
  </si>
  <si>
    <t>451572111</t>
  </si>
  <si>
    <t>Lože pod potrubí otevřený výkop z kameniva drobného těženého</t>
  </si>
  <si>
    <t>1475099413</t>
  </si>
  <si>
    <t xml:space="preserve">lože </t>
  </si>
  <si>
    <t>0,1*0,6*((10,0-0,5*7)+8,0+5,0)</t>
  </si>
  <si>
    <t>998</t>
  </si>
  <si>
    <t>Přesun hmot</t>
  </si>
  <si>
    <t>1948835480</t>
  </si>
  <si>
    <t>721</t>
  </si>
  <si>
    <t>Zdravotechnika - vnitřní kanalizace</t>
  </si>
  <si>
    <t>721173401</t>
  </si>
  <si>
    <t>Potrubí kanalizační plastové svodné systém KG DN 110 vč.tvarovek</t>
  </si>
  <si>
    <t>-1365071889</t>
  </si>
  <si>
    <t>721173402</t>
  </si>
  <si>
    <t>Potrubí kanalizační plastové svodné systém KG DN 125 vč.tvarovek</t>
  </si>
  <si>
    <t>-595353669</t>
  </si>
  <si>
    <t>721173403</t>
  </si>
  <si>
    <t>Potrubí kanalizační plastové svodné systém KG DN 160 vč.tvarovek</t>
  </si>
  <si>
    <t>1937012665</t>
  </si>
  <si>
    <t>721174042</t>
  </si>
  <si>
    <t>Potrubí kanalizační z PP připojovací systém HT DN 32-40</t>
  </si>
  <si>
    <t>721976189</t>
  </si>
  <si>
    <t>2+2</t>
  </si>
  <si>
    <t>721174043</t>
  </si>
  <si>
    <t>Potrubí kanalizační z PP připojovací systém HT DN 50</t>
  </si>
  <si>
    <t>246614596</t>
  </si>
  <si>
    <t>721174044</t>
  </si>
  <si>
    <t>Potrubí kanalizační z PP připojovací systém HT DN 70</t>
  </si>
  <si>
    <t>-1193215613</t>
  </si>
  <si>
    <t>721174045</t>
  </si>
  <si>
    <t>Potrubí kanalizační z PP připojovací systém HT DN 100</t>
  </si>
  <si>
    <t>-1102850945</t>
  </si>
  <si>
    <t>286156020R</t>
  </si>
  <si>
    <t>čistící tvarovka HTRE, DN 75 , vč.revizních dvířek 200x200mm</t>
  </si>
  <si>
    <t>1741586386</t>
  </si>
  <si>
    <t>P</t>
  </si>
  <si>
    <t>Poznámka k položce:_x000D_
OSMA, kód výrobku: 18210</t>
  </si>
  <si>
    <t>286156030R</t>
  </si>
  <si>
    <t>čistící tvarovka HTRE, DN 100 , vč.revizních dvířek 200x200mm</t>
  </si>
  <si>
    <t>-612376265</t>
  </si>
  <si>
    <t>Poznámka k položce:_x000D_
OSMA, kód výrobku: 18310</t>
  </si>
  <si>
    <t>721290111</t>
  </si>
  <si>
    <t>Zkouška těsnosti potrubí kanalizace vodou do DN 125</t>
  </si>
  <si>
    <t>2133016549</t>
  </si>
  <si>
    <t>(10,0+8,0)+(2,0+2,0+4,0+1,0+5,0)</t>
  </si>
  <si>
    <t>721290112</t>
  </si>
  <si>
    <t>Zkouška těsnosti potrubí kanalizace vodou do DN 200</t>
  </si>
  <si>
    <t>2066910699</t>
  </si>
  <si>
    <t>998721101</t>
  </si>
  <si>
    <t>Přesun hmot tonážní pro vnitřní kanalizace v objektech v do 6 m</t>
  </si>
  <si>
    <t>1026154491</t>
  </si>
  <si>
    <t>998721181</t>
  </si>
  <si>
    <t>Příplatek k přesunu hmot tonážní 721 prováděný bez použití mechanizace</t>
  </si>
  <si>
    <t>972269207</t>
  </si>
  <si>
    <t>04-02 - Vnitřní vodovod</t>
  </si>
  <si>
    <t>722174022</t>
  </si>
  <si>
    <t>Potrubí vodovodní plastové PPR svar polyfuze PN 20 D 20 x 3,4 mm</t>
  </si>
  <si>
    <t>1175226070</t>
  </si>
  <si>
    <t>722174023</t>
  </si>
  <si>
    <t>Potrubí vodovodní plastové PPR svar polyfuze PN 20 D 25 x 4,2 mm</t>
  </si>
  <si>
    <t>-1592187283</t>
  </si>
  <si>
    <t>722174024</t>
  </si>
  <si>
    <t>Potrubí vodovodní plastové PPR svar polyfuze PN 20 D 32 x5,4 mm</t>
  </si>
  <si>
    <t>732334652</t>
  </si>
  <si>
    <t>722181231</t>
  </si>
  <si>
    <t>Ochrana vodovodního potrubí přilepenými termoizolačními trubicemi z PE tl do 13 mm DN do 22 mm</t>
  </si>
  <si>
    <t>-1383742998</t>
  </si>
  <si>
    <t>722181232</t>
  </si>
  <si>
    <t>Ochrana vodovodního potrubí přilepenými termoizolačními trubicemi z PE tl do 13 mm DN do 45 mm</t>
  </si>
  <si>
    <t>1360071314</t>
  </si>
  <si>
    <t>24,0+2,0</t>
  </si>
  <si>
    <t>722224116</t>
  </si>
  <si>
    <t>Kohout plnicí nebo vypouštěcí G 3/4 PN 10 s jedním závitem</t>
  </si>
  <si>
    <t>-310668567</t>
  </si>
  <si>
    <t>722231141</t>
  </si>
  <si>
    <t>Ventil závitový pojistný rohový G 1/2</t>
  </si>
  <si>
    <t>-2119248960</t>
  </si>
  <si>
    <t>722232011</t>
  </si>
  <si>
    <t>Kohout kulový podomítkový G 1/2 PN 16 do 120°C vnitřní závit</t>
  </si>
  <si>
    <t>609962508</t>
  </si>
  <si>
    <t>722232013</t>
  </si>
  <si>
    <t>Kohout kulový podomítkový G 1 PN 16 do 120°C vnitřní závit</t>
  </si>
  <si>
    <t>-2122142526</t>
  </si>
  <si>
    <t>722239102</t>
  </si>
  <si>
    <t>Montáž armatur vodovodních se dvěma závity G 3/4</t>
  </si>
  <si>
    <t>-1186446962</t>
  </si>
  <si>
    <t>551280R</t>
  </si>
  <si>
    <t>klapka zpětná  DN15</t>
  </si>
  <si>
    <t>-1233062131</t>
  </si>
  <si>
    <t>Poznámka k položce:_x000D_
IVAR, ceníkový kód: ACVR00002</t>
  </si>
  <si>
    <t>7242311R</t>
  </si>
  <si>
    <t>Tlakoměr</t>
  </si>
  <si>
    <t>soubor</t>
  </si>
  <si>
    <t>477583355</t>
  </si>
  <si>
    <t>72581311R</t>
  </si>
  <si>
    <t>Ventil rohový DN 15 pro připojení umyvadla/WC</t>
  </si>
  <si>
    <t>1248025921</t>
  </si>
  <si>
    <t>725819401</t>
  </si>
  <si>
    <t>Montáž ventilů rohových G 1/2 s připojovací trubičkou</t>
  </si>
  <si>
    <t>122727847</t>
  </si>
  <si>
    <t>55141040R1</t>
  </si>
  <si>
    <t>ventil s připojením hadice  1/2"</t>
  </si>
  <si>
    <t>-52486896</t>
  </si>
  <si>
    <t>55141040R2</t>
  </si>
  <si>
    <t>ventil s připojením hadice  1/2" - nezámrzné provedení</t>
  </si>
  <si>
    <t>-1959249487</t>
  </si>
  <si>
    <t>73421112R</t>
  </si>
  <si>
    <t>Ventil závitový odvzdušňovací  automatický</t>
  </si>
  <si>
    <t>-1604307114</t>
  </si>
  <si>
    <t>722290226</t>
  </si>
  <si>
    <t>Zkouška těsnosti vodovodního potrubí závitového do DN 50</t>
  </si>
  <si>
    <t>-534840346</t>
  </si>
  <si>
    <t>16,0+24,0+2,0</t>
  </si>
  <si>
    <t>722290234</t>
  </si>
  <si>
    <t>Proplach a dezinfekce vodovodního potrubí do DN 80</t>
  </si>
  <si>
    <t>994563868</t>
  </si>
  <si>
    <t>998722101</t>
  </si>
  <si>
    <t>Přesun hmot tonážní pro vnitřní vodovod v objektech v do 6 m</t>
  </si>
  <si>
    <t>-192388070</t>
  </si>
  <si>
    <t>998722181</t>
  </si>
  <si>
    <t>Příplatek k přesunu hmot tonážní 722 prováděný bez použití mechanizace</t>
  </si>
  <si>
    <t>443544068</t>
  </si>
  <si>
    <t>04-03 - Zařizovací předměty</t>
  </si>
  <si>
    <t xml:space="preserve">    9 - Ostatní konstrukce a práce, bourání</t>
  </si>
  <si>
    <t xml:space="preserve">    725 - Zdravotechnika - zařizovací předměty</t>
  </si>
  <si>
    <t>Ostatní konstrukce a práce, bourání</t>
  </si>
  <si>
    <t>9351132R</t>
  </si>
  <si>
    <t>Venkovní liniový žlab délky 2000mm, šíře 100mm s nerezovou mřížkou A15 vč.systémové vpusti s košem s odtokem DN 110, pachový uzávěr - dodávka vč.osazení</t>
  </si>
  <si>
    <t>-554983032</t>
  </si>
  <si>
    <t>-121170415</t>
  </si>
  <si>
    <t>721211421</t>
  </si>
  <si>
    <t>Vpusť podlahová se svislým odtokem DN 100, konstrukční výška do 100mm, s izolační manžetou</t>
  </si>
  <si>
    <t>-364720661</t>
  </si>
  <si>
    <t>721212113</t>
  </si>
  <si>
    <t>Odtokový sprchový žlab délky do 900 mm s krycím roštem a zápachovou uzávěrkou</t>
  </si>
  <si>
    <t>-500453898</t>
  </si>
  <si>
    <t>-813830489</t>
  </si>
  <si>
    <t>-301800296</t>
  </si>
  <si>
    <t>725</t>
  </si>
  <si>
    <t>Zdravotechnika - zařizovací předměty</t>
  </si>
  <si>
    <t>725112171</t>
  </si>
  <si>
    <t>Kombi klozet s hlubokým splachováním odpad vodorovný vč.sedátka a poklopu</t>
  </si>
  <si>
    <t>2075665915</t>
  </si>
  <si>
    <t>725211602</t>
  </si>
  <si>
    <t>Umyvadlo keramické bílé šířky 550 mm bez krytu na sifon připevněné na stěnu šrouby vč.zápachové uzávěry DN 40</t>
  </si>
  <si>
    <t>-1334838136</t>
  </si>
  <si>
    <t>725211705</t>
  </si>
  <si>
    <t xml:space="preserve">Umývátko keramické bílé rohové šířky 450 mm připevněné na stěnu šrouby vč.zápachové uzávěry DN 40 </t>
  </si>
  <si>
    <t>-1118733947</t>
  </si>
  <si>
    <t>725331111</t>
  </si>
  <si>
    <t>Výlevka bez výtokových armatur keramická se sklopnou plastovou mřížkou 500 mm</t>
  </si>
  <si>
    <t>-89027678</t>
  </si>
  <si>
    <t>725821312</t>
  </si>
  <si>
    <t>Baterie dřezová nástěnná páková s otáčivým kulatým ústím a délkou ramínka 210 mm</t>
  </si>
  <si>
    <t>1440328833</t>
  </si>
  <si>
    <t>725822613</t>
  </si>
  <si>
    <t>Baterie umyvadlová stojánková páková s výpustí</t>
  </si>
  <si>
    <t>-1906724364</t>
  </si>
  <si>
    <t>725849411</t>
  </si>
  <si>
    <t>Montáž baterie sprchová nástěnná s nastavitelnou výškou sprchy</t>
  </si>
  <si>
    <t>-2017408300</t>
  </si>
  <si>
    <t>55145590R</t>
  </si>
  <si>
    <t>baterie sprchová páková včetně sprchového setu s tyčí, hadicí a hlavicí</t>
  </si>
  <si>
    <t>-1112197769</t>
  </si>
  <si>
    <t>998725101</t>
  </si>
  <si>
    <t>Přesun hmot tonážní pro zařizovací předměty v objektech v do 6 m</t>
  </si>
  <si>
    <t>501399353</t>
  </si>
  <si>
    <t>998725181</t>
  </si>
  <si>
    <t>Příplatek k přesunu hmot tonážní 725 prováděný bez použití mechanizace</t>
  </si>
  <si>
    <t>-362819348</t>
  </si>
  <si>
    <t>04-04 - Venkovní vodovod</t>
  </si>
  <si>
    <t xml:space="preserve">    8 - Trubní vedení</t>
  </si>
  <si>
    <t>850363841</t>
  </si>
  <si>
    <t>0,25*1,0*16,0</t>
  </si>
  <si>
    <t>254290916</t>
  </si>
  <si>
    <t>vodovod uvnitř</t>
  </si>
  <si>
    <t>1,3*0,6*9,0</t>
  </si>
  <si>
    <t>-473433027</t>
  </si>
  <si>
    <t>50%</t>
  </si>
  <si>
    <t>-1019781949</t>
  </si>
  <si>
    <t>venkovní vodovod</t>
  </si>
  <si>
    <t>1,5*0,8*15,5</t>
  </si>
  <si>
    <t>132201209</t>
  </si>
  <si>
    <t>Příplatek za lepivost k hloubení rýh š do 2000 mm v hornině tř. 3</t>
  </si>
  <si>
    <t>843994471</t>
  </si>
  <si>
    <t>18,60*0,50</t>
  </si>
  <si>
    <t>-353558513</t>
  </si>
  <si>
    <t>ornice</t>
  </si>
  <si>
    <t>4,0</t>
  </si>
  <si>
    <t>-1941096385</t>
  </si>
  <si>
    <t>(0,1+0,032+0,2)*0,6*9,0</t>
  </si>
  <si>
    <t>(0,1+0,032+0,2)*0,8*15,5</t>
  </si>
  <si>
    <t>440073043</t>
  </si>
  <si>
    <t>-1741952401</t>
  </si>
  <si>
    <t>2062309084</t>
  </si>
  <si>
    <t>5,910*1,5</t>
  </si>
  <si>
    <t>-1090469249</t>
  </si>
  <si>
    <t>(7,02+18,60)-5,91</t>
  </si>
  <si>
    <t>514637116</t>
  </si>
  <si>
    <t>(0,032+0,2)*0,6*9,0</t>
  </si>
  <si>
    <t>(0,032+0,2)*0,8*15,5</t>
  </si>
  <si>
    <t>-1066017076</t>
  </si>
  <si>
    <t>4,130*2,0</t>
  </si>
  <si>
    <t>181301104</t>
  </si>
  <si>
    <t>Rozprostření ornice tl vrstvy do 250 mm pl do 500 m2 v rovině nebo ve svahu do 1:5</t>
  </si>
  <si>
    <t>-1268500231</t>
  </si>
  <si>
    <t>16,0*1,0</t>
  </si>
  <si>
    <t>181411131</t>
  </si>
  <si>
    <t>Založení parkového trávníku výsevem plochy do 1000 m2 v rovině a ve svahu do 1:5</t>
  </si>
  <si>
    <t>-1834684773</t>
  </si>
  <si>
    <t>na ornici</t>
  </si>
  <si>
    <t>16,0</t>
  </si>
  <si>
    <t>00572420</t>
  </si>
  <si>
    <t>osivo směs travní parková okrasná</t>
  </si>
  <si>
    <t>1658152669</t>
  </si>
  <si>
    <t>16*0,015 'Přepočtené koeficientem množství</t>
  </si>
  <si>
    <t>-851462062</t>
  </si>
  <si>
    <t>lože</t>
  </si>
  <si>
    <t>0,1*0,6*9,0</t>
  </si>
  <si>
    <t>0,1*0,8*15,5</t>
  </si>
  <si>
    <t>Trubní vedení</t>
  </si>
  <si>
    <t>871161141</t>
  </si>
  <si>
    <t>Montáž potrubí z PE100 SDR 11 otevřený výkop svařovaných na tupo D 32 x 3,0 mm</t>
  </si>
  <si>
    <t>1491315414</t>
  </si>
  <si>
    <t>28619254</t>
  </si>
  <si>
    <t>potrubí vícevrstvé PEX s Al vrstvou pro vytápění a rozvody sanity 32x3 dl 50m</t>
  </si>
  <si>
    <t>-1928199605</t>
  </si>
  <si>
    <t>877161112</t>
  </si>
  <si>
    <t>Montáž elektrokolen 90° na vodovodním potrubí z PE trub d 32</t>
  </si>
  <si>
    <t>1849187743</t>
  </si>
  <si>
    <t>28653052</t>
  </si>
  <si>
    <t>elektrokoleno 90° PE 100 D 32mm</t>
  </si>
  <si>
    <t>-696164625</t>
  </si>
  <si>
    <t>87917191R</t>
  </si>
  <si>
    <t>Napojení na stávající potrubí (dmtž stáv.+ odříznutí)</t>
  </si>
  <si>
    <t>1843326475</t>
  </si>
  <si>
    <t>892233122</t>
  </si>
  <si>
    <t>Proplach a dezinfekce vodovodního potrubí DN od 40 do 70</t>
  </si>
  <si>
    <t>455247844</t>
  </si>
  <si>
    <t>892241111</t>
  </si>
  <si>
    <t>Tlaková zkouška vodou potrubí do 80</t>
  </si>
  <si>
    <t>1634816780</t>
  </si>
  <si>
    <t>892372111</t>
  </si>
  <si>
    <t>Zabezpečení konců potrubí DN do 300 při tlakových zkouškách vodou</t>
  </si>
  <si>
    <t>1749392083</t>
  </si>
  <si>
    <t>998276101</t>
  </si>
  <si>
    <t>Přesun hmot pro trubní vedení z trub z plastických hmot otevřený výkop</t>
  </si>
  <si>
    <t>-2137588656</t>
  </si>
  <si>
    <t>04-05 - Ostatní</t>
  </si>
  <si>
    <t>OST - Ostatní</t>
  </si>
  <si>
    <t>OST</t>
  </si>
  <si>
    <t>OST1</t>
  </si>
  <si>
    <t>Zednické výpomoce</t>
  </si>
  <si>
    <t>512</t>
  </si>
  <si>
    <t>2105637384</t>
  </si>
  <si>
    <t>OST2</t>
  </si>
  <si>
    <t>Dokumentace ke kolaudaci</t>
  </si>
  <si>
    <t>722546089</t>
  </si>
  <si>
    <t>05 - vzduchotechnika</t>
  </si>
  <si>
    <t xml:space="preserve">    751 - Vzduchotechnika</t>
  </si>
  <si>
    <t>751</t>
  </si>
  <si>
    <t>Vzduchotechnika</t>
  </si>
  <si>
    <t>751111012</t>
  </si>
  <si>
    <t>Mtž vent ax ntl nástěnného základního D do 200 mm</t>
  </si>
  <si>
    <t>-1212057063</t>
  </si>
  <si>
    <t>42914R</t>
  </si>
  <si>
    <t xml:space="preserve">ventilátor axiální vzduch.výkon: 100m3/hod-tlak 30Pa, s elektrickou klapkou a vestavným doběhem </t>
  </si>
  <si>
    <t>97962245</t>
  </si>
  <si>
    <t>7513980RR</t>
  </si>
  <si>
    <t>Mtž zátky na  potrubí D do 300 mm</t>
  </si>
  <si>
    <t>885811238</t>
  </si>
  <si>
    <t>751 M05</t>
  </si>
  <si>
    <t>Zátka s odvodem kondenzátu prům. 200mm</t>
  </si>
  <si>
    <t>1928075431</t>
  </si>
  <si>
    <t>751537011R</t>
  </si>
  <si>
    <t>Mtž potrubí ohebného neizol z Al laminátové hadice D do 100-125 mm</t>
  </si>
  <si>
    <t>2068443042</t>
  </si>
  <si>
    <t>rovné potrubí</t>
  </si>
  <si>
    <t>6,0</t>
  </si>
  <si>
    <t>tvarové potrubí</t>
  </si>
  <si>
    <t>0,5*5</t>
  </si>
  <si>
    <t>751 M01</t>
  </si>
  <si>
    <t>Spiro potrubí 100-125mm rovné</t>
  </si>
  <si>
    <t>1675143338</t>
  </si>
  <si>
    <t>751 M02</t>
  </si>
  <si>
    <t>Spiro potrubí 100-125mm tvarovky</t>
  </si>
  <si>
    <t>-1177519874</t>
  </si>
  <si>
    <t>751537012R</t>
  </si>
  <si>
    <t>Mtž potrubí ohebného neizol z Al laminátové hadice D do 160-200 mm</t>
  </si>
  <si>
    <t>754323731</t>
  </si>
  <si>
    <t>0,5*7</t>
  </si>
  <si>
    <t>751 M03</t>
  </si>
  <si>
    <t>Spiro potrubí 160-200mm rovné</t>
  </si>
  <si>
    <t>1895620558</t>
  </si>
  <si>
    <t>751 M04</t>
  </si>
  <si>
    <t>Spiro potrubí 160-200mm tvarovky</t>
  </si>
  <si>
    <t>-26938180</t>
  </si>
  <si>
    <t>998751101</t>
  </si>
  <si>
    <t>Přesun hmot tonážní pro vzduchotechniku v objektech v do 12 m</t>
  </si>
  <si>
    <t>374738725</t>
  </si>
  <si>
    <t>998751181</t>
  </si>
  <si>
    <t>Příplatek k přesunu hmot tonážní 751 prováděný bez použití mechanizace</t>
  </si>
  <si>
    <t>-729686556</t>
  </si>
  <si>
    <t>-1214897350</t>
  </si>
  <si>
    <t>-450774461</t>
  </si>
  <si>
    <t>OST3</t>
  </si>
  <si>
    <t>Protokoly a zkoušky, zaregulování a uvedení do provozu</t>
  </si>
  <si>
    <t>-234686523</t>
  </si>
  <si>
    <t>06 - vybavení objektu</t>
  </si>
  <si>
    <t xml:space="preserve">    VYB - Vybavení</t>
  </si>
  <si>
    <t>VYB</t>
  </si>
  <si>
    <t>Vybavení</t>
  </si>
  <si>
    <t>Konferenční židle - viz popis v TZ</t>
  </si>
  <si>
    <t>1463665498</t>
  </si>
  <si>
    <t>Kancelářské křeslo - viz popis v TZ</t>
  </si>
  <si>
    <t>-1740841875</t>
  </si>
  <si>
    <t>Psací stůl - viz popis v TZ</t>
  </si>
  <si>
    <t>1533765540</t>
  </si>
  <si>
    <t>Uzamykatelná skříň regálová, plná 600x385x1830mm - viz popis v TZ</t>
  </si>
  <si>
    <t>-308176035</t>
  </si>
  <si>
    <t>Věšák nebo věšáková stěna na zeď min.4háčky ma oděv, buk - viz popis v TZ</t>
  </si>
  <si>
    <t>-2143544507</t>
  </si>
  <si>
    <t>Lavice 400x1000mm ocelová s dřevěným sedákem - viz popis v TZ</t>
  </si>
  <si>
    <t>-1296931181</t>
  </si>
  <si>
    <t>Skříňka víceúčelová plechová uzamykatelná 1950x600x400mm - viz popis v TZ</t>
  </si>
  <si>
    <t>-1825957551</t>
  </si>
  <si>
    <t>08</t>
  </si>
  <si>
    <t>Regál kovový pozinkovaný s dřevotřískou 900x350x1800mm - viz popis v TZ</t>
  </si>
  <si>
    <t>-1292495160</t>
  </si>
  <si>
    <t>09</t>
  </si>
  <si>
    <t>Kuchyňská linka s velkým dřezem dl.2400mm s nástavbovými skříňkami - viz popis v TZ</t>
  </si>
  <si>
    <t>-1653343198</t>
  </si>
  <si>
    <t>Kuchyňská linka s dřezem dl.1400mm (bez horních skříněk) - viz popis v TZ</t>
  </si>
  <si>
    <t>-1299819439</t>
  </si>
  <si>
    <t>Kuchyňský stolek 600x600  - viz popis v TZ</t>
  </si>
  <si>
    <t>2102263959</t>
  </si>
  <si>
    <t>Kancelářský stůl 1200x800mm vč.jedné řady šuplíků  - viz popis v TZ</t>
  </si>
  <si>
    <t>1829142614</t>
  </si>
  <si>
    <t>SKříň uzamykatelná prosklená vč.polic 505x400x1950mm  - viz popis v TZ</t>
  </si>
  <si>
    <t>-2012915378</t>
  </si>
  <si>
    <t>Sestava 8ks regálů r - egál kovový s dřevěnými policemi výška 1800mm - viz popis v TZ</t>
  </si>
  <si>
    <t>-1894227418</t>
  </si>
  <si>
    <t>Automatická pračka - viz popis v TZ</t>
  </si>
  <si>
    <t>-1506291612</t>
  </si>
  <si>
    <t>Mikrovlnná trouba - viz popis v TZ</t>
  </si>
  <si>
    <t>512139388</t>
  </si>
  <si>
    <t>Vana na koupání psů - viz popis v TZ</t>
  </si>
  <si>
    <t>1840483742</t>
  </si>
  <si>
    <t>Kotce pro psy - atypická zakázková výroba - viz popis v TZ</t>
  </si>
  <si>
    <t>1011752823</t>
  </si>
  <si>
    <t>Poznámka</t>
  </si>
  <si>
    <t>Ceny jsou včetně dodávky, dovozu a montáže vybavení</t>
  </si>
  <si>
    <t>55076752</t>
  </si>
  <si>
    <t>07 - vedlejší náklady</t>
  </si>
  <si>
    <t>VRN - Vedlejší rozpočtové náklady</t>
  </si>
  <si>
    <t>VRN</t>
  </si>
  <si>
    <t>Vedlejší rozpočtové náklady</t>
  </si>
  <si>
    <t>0300000R1</t>
  </si>
  <si>
    <t xml:space="preserve">Zařízení staveniště - vybavení (buňky, TOI), zrušení staveniště, připojení na inženýrské sítě </t>
  </si>
  <si>
    <t>1024</t>
  </si>
  <si>
    <t>1197149255</t>
  </si>
  <si>
    <t>0450000R1</t>
  </si>
  <si>
    <t>Kompletační činnost dodavatele</t>
  </si>
  <si>
    <t>-470944365</t>
  </si>
  <si>
    <t>0200000R1</t>
  </si>
  <si>
    <t>Vytýčení stávajících inženýrských sítí na staveništi a jejich ověření u správců</t>
  </si>
  <si>
    <t>888652715</t>
  </si>
  <si>
    <t>0200000R2</t>
  </si>
  <si>
    <t>Vytýčení základních směrových a výškových bodů stavby</t>
  </si>
  <si>
    <t>377275780</t>
  </si>
  <si>
    <t>0200000R3</t>
  </si>
  <si>
    <t>Zaměření skutečného provedení stavby</t>
  </si>
  <si>
    <t>1404444938</t>
  </si>
  <si>
    <t>0200000R4</t>
  </si>
  <si>
    <t>Zpracování dokumentace skutečného provedení stavby</t>
  </si>
  <si>
    <t>1569069688</t>
  </si>
  <si>
    <t>0900000R1</t>
  </si>
  <si>
    <t>Opatření k zajištění bezpečnosti účastníků realizace akce a veřejnosti (zejména zajištění staveniště, osvětlení a ohraničení výkopů proti pádu, bezpečnostní tabulky)</t>
  </si>
  <si>
    <t>202287965</t>
  </si>
  <si>
    <t>0900000R2</t>
  </si>
  <si>
    <t>Informační tabule s údaji o stavbě</t>
  </si>
  <si>
    <t>2105599857</t>
  </si>
  <si>
    <t>0900000R3</t>
  </si>
  <si>
    <t>Úklid staveniště a uvedení jejího okolí do původního stavu</t>
  </si>
  <si>
    <t>-811109439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</si>
</sst>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4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4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4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horizontal="left" vertical="center" wrapText="1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4" fontId="29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99"/>
      <c r="AS2" s="299"/>
      <c r="AT2" s="299"/>
      <c r="AU2" s="299"/>
      <c r="AV2" s="299"/>
      <c r="AW2" s="299"/>
      <c r="AX2" s="299"/>
      <c r="AY2" s="299"/>
      <c r="AZ2" s="299"/>
      <c r="BA2" s="299"/>
      <c r="BB2" s="299"/>
      <c r="BC2" s="299"/>
      <c r="BD2" s="299"/>
      <c r="BE2" s="29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6</v>
      </c>
    </row>
    <row r="5" spans="1:74" s="1" customFormat="1" ht="12" customHeight="1">
      <c r="B5" s="22"/>
      <c r="C5" s="23"/>
      <c r="D5" s="27" t="s">
        <v>12</v>
      </c>
      <c r="E5" s="23"/>
      <c r="F5" s="23"/>
      <c r="G5" s="23"/>
      <c r="H5" s="23"/>
      <c r="I5" s="23"/>
      <c r="J5" s="23"/>
      <c r="K5" s="311" t="s">
        <v>13</v>
      </c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23"/>
      <c r="AQ5" s="23"/>
      <c r="AR5" s="21"/>
      <c r="BE5" s="290" t="s">
        <v>14</v>
      </c>
      <c r="BS5" s="18" t="s">
        <v>6</v>
      </c>
    </row>
    <row r="6" spans="1:74" s="1" customFormat="1" ht="36.950000000000003" customHeight="1">
      <c r="B6" s="22"/>
      <c r="C6" s="23"/>
      <c r="D6" s="29" t="s">
        <v>15</v>
      </c>
      <c r="E6" s="23"/>
      <c r="F6" s="23"/>
      <c r="G6" s="23"/>
      <c r="H6" s="23"/>
      <c r="I6" s="23"/>
      <c r="J6" s="23"/>
      <c r="K6" s="313" t="s">
        <v>16</v>
      </c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23"/>
      <c r="AQ6" s="23"/>
      <c r="AR6" s="21"/>
      <c r="BE6" s="291"/>
      <c r="BS6" s="18" t="s">
        <v>6</v>
      </c>
    </row>
    <row r="7" spans="1:74" s="1" customFormat="1" ht="12" customHeight="1">
      <c r="B7" s="22"/>
      <c r="C7" s="23"/>
      <c r="D7" s="30" t="s">
        <v>17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18</v>
      </c>
      <c r="AL7" s="23"/>
      <c r="AM7" s="23"/>
      <c r="AN7" s="28" t="s">
        <v>1</v>
      </c>
      <c r="AO7" s="23"/>
      <c r="AP7" s="23"/>
      <c r="AQ7" s="23"/>
      <c r="AR7" s="21"/>
      <c r="BE7" s="291"/>
      <c r="BS7" s="18" t="s">
        <v>6</v>
      </c>
    </row>
    <row r="8" spans="1:74" s="1" customFormat="1" ht="12" customHeight="1">
      <c r="B8" s="22"/>
      <c r="C8" s="23"/>
      <c r="D8" s="30" t="s">
        <v>19</v>
      </c>
      <c r="E8" s="23"/>
      <c r="F8" s="23"/>
      <c r="G8" s="23"/>
      <c r="H8" s="23"/>
      <c r="I8" s="23"/>
      <c r="J8" s="23"/>
      <c r="K8" s="28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21</v>
      </c>
      <c r="AL8" s="23"/>
      <c r="AM8" s="23"/>
      <c r="AN8" s="31" t="s">
        <v>22</v>
      </c>
      <c r="AO8" s="23"/>
      <c r="AP8" s="23"/>
      <c r="AQ8" s="23"/>
      <c r="AR8" s="21"/>
      <c r="BE8" s="291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91"/>
      <c r="BS9" s="18" t="s">
        <v>6</v>
      </c>
    </row>
    <row r="10" spans="1:74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8" t="s">
        <v>1</v>
      </c>
      <c r="AO10" s="23"/>
      <c r="AP10" s="23"/>
      <c r="AQ10" s="23"/>
      <c r="AR10" s="21"/>
      <c r="BE10" s="291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291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91"/>
      <c r="BS12" s="18" t="s">
        <v>6</v>
      </c>
    </row>
    <row r="13" spans="1:74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32" t="s">
        <v>28</v>
      </c>
      <c r="AO13" s="23"/>
      <c r="AP13" s="23"/>
      <c r="AQ13" s="23"/>
      <c r="AR13" s="21"/>
      <c r="BE13" s="291"/>
      <c r="BS13" s="18" t="s">
        <v>6</v>
      </c>
    </row>
    <row r="14" spans="1:74" ht="12.75">
      <c r="B14" s="22"/>
      <c r="C14" s="23"/>
      <c r="D14" s="23"/>
      <c r="E14" s="314" t="s">
        <v>28</v>
      </c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30" t="s">
        <v>26</v>
      </c>
      <c r="AL14" s="23"/>
      <c r="AM14" s="23"/>
      <c r="AN14" s="32" t="s">
        <v>28</v>
      </c>
      <c r="AO14" s="23"/>
      <c r="AP14" s="23"/>
      <c r="AQ14" s="23"/>
      <c r="AR14" s="21"/>
      <c r="BE14" s="291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91"/>
      <c r="BS15" s="18" t="s">
        <v>4</v>
      </c>
    </row>
    <row r="16" spans="1:74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8" t="s">
        <v>1</v>
      </c>
      <c r="AO16" s="23"/>
      <c r="AP16" s="23"/>
      <c r="AQ16" s="23"/>
      <c r="AR16" s="21"/>
      <c r="BE16" s="291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291"/>
      <c r="BS17" s="18" t="s">
        <v>31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91"/>
      <c r="BS18" s="18" t="s">
        <v>6</v>
      </c>
    </row>
    <row r="19" spans="1:71" s="1" customFormat="1" ht="12" customHeight="1">
      <c r="B19" s="22"/>
      <c r="C19" s="23"/>
      <c r="D19" s="30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8" t="s">
        <v>1</v>
      </c>
      <c r="AO19" s="23"/>
      <c r="AP19" s="23"/>
      <c r="AQ19" s="23"/>
      <c r="AR19" s="21"/>
      <c r="BE19" s="291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291"/>
      <c r="BS20" s="18" t="s">
        <v>31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91"/>
    </row>
    <row r="22" spans="1:71" s="1" customFormat="1" ht="12" customHeight="1">
      <c r="B22" s="22"/>
      <c r="C22" s="23"/>
      <c r="D22" s="30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91"/>
    </row>
    <row r="23" spans="1:71" s="1" customFormat="1" ht="16.5" customHeight="1">
      <c r="B23" s="22"/>
      <c r="C23" s="23"/>
      <c r="D23" s="23"/>
      <c r="E23" s="316" t="s">
        <v>1</v>
      </c>
      <c r="F23" s="316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316"/>
      <c r="T23" s="316"/>
      <c r="U23" s="316"/>
      <c r="V23" s="316"/>
      <c r="W23" s="316"/>
      <c r="X23" s="316"/>
      <c r="Y23" s="316"/>
      <c r="Z23" s="316"/>
      <c r="AA23" s="316"/>
      <c r="AB23" s="316"/>
      <c r="AC23" s="316"/>
      <c r="AD23" s="316"/>
      <c r="AE23" s="316"/>
      <c r="AF23" s="316"/>
      <c r="AG23" s="316"/>
      <c r="AH23" s="316"/>
      <c r="AI23" s="316"/>
      <c r="AJ23" s="316"/>
      <c r="AK23" s="316"/>
      <c r="AL23" s="316"/>
      <c r="AM23" s="316"/>
      <c r="AN23" s="316"/>
      <c r="AO23" s="23"/>
      <c r="AP23" s="23"/>
      <c r="AQ23" s="23"/>
      <c r="AR23" s="21"/>
      <c r="BE23" s="291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91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91"/>
    </row>
    <row r="26" spans="1:71" s="2" customFormat="1" ht="25.9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93">
        <f>ROUND(AG94,2)</f>
        <v>0</v>
      </c>
      <c r="AL26" s="294"/>
      <c r="AM26" s="294"/>
      <c r="AN26" s="294"/>
      <c r="AO26" s="294"/>
      <c r="AP26" s="37"/>
      <c r="AQ26" s="37"/>
      <c r="AR26" s="40"/>
      <c r="BE26" s="291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91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17" t="s">
        <v>36</v>
      </c>
      <c r="M28" s="317"/>
      <c r="N28" s="317"/>
      <c r="O28" s="317"/>
      <c r="P28" s="317"/>
      <c r="Q28" s="37"/>
      <c r="R28" s="37"/>
      <c r="S28" s="37"/>
      <c r="T28" s="37"/>
      <c r="U28" s="37"/>
      <c r="V28" s="37"/>
      <c r="W28" s="317" t="s">
        <v>37</v>
      </c>
      <c r="X28" s="317"/>
      <c r="Y28" s="317"/>
      <c r="Z28" s="317"/>
      <c r="AA28" s="317"/>
      <c r="AB28" s="317"/>
      <c r="AC28" s="317"/>
      <c r="AD28" s="317"/>
      <c r="AE28" s="317"/>
      <c r="AF28" s="37"/>
      <c r="AG28" s="37"/>
      <c r="AH28" s="37"/>
      <c r="AI28" s="37"/>
      <c r="AJ28" s="37"/>
      <c r="AK28" s="317" t="s">
        <v>38</v>
      </c>
      <c r="AL28" s="317"/>
      <c r="AM28" s="317"/>
      <c r="AN28" s="317"/>
      <c r="AO28" s="317"/>
      <c r="AP28" s="37"/>
      <c r="AQ28" s="37"/>
      <c r="AR28" s="40"/>
      <c r="BE28" s="291"/>
    </row>
    <row r="29" spans="1:71" s="3" customFormat="1" ht="14.45" customHeight="1">
      <c r="B29" s="41"/>
      <c r="C29" s="42"/>
      <c r="D29" s="30" t="s">
        <v>39</v>
      </c>
      <c r="E29" s="42"/>
      <c r="F29" s="30" t="s">
        <v>40</v>
      </c>
      <c r="G29" s="42"/>
      <c r="H29" s="42"/>
      <c r="I29" s="42"/>
      <c r="J29" s="42"/>
      <c r="K29" s="42"/>
      <c r="L29" s="318">
        <v>0.21</v>
      </c>
      <c r="M29" s="289"/>
      <c r="N29" s="289"/>
      <c r="O29" s="289"/>
      <c r="P29" s="289"/>
      <c r="Q29" s="42"/>
      <c r="R29" s="42"/>
      <c r="S29" s="42"/>
      <c r="T29" s="42"/>
      <c r="U29" s="42"/>
      <c r="V29" s="42"/>
      <c r="W29" s="288">
        <f>ROUND(AZ94, 2)</f>
        <v>0</v>
      </c>
      <c r="X29" s="289"/>
      <c r="Y29" s="289"/>
      <c r="Z29" s="289"/>
      <c r="AA29" s="289"/>
      <c r="AB29" s="289"/>
      <c r="AC29" s="289"/>
      <c r="AD29" s="289"/>
      <c r="AE29" s="289"/>
      <c r="AF29" s="42"/>
      <c r="AG29" s="42"/>
      <c r="AH29" s="42"/>
      <c r="AI29" s="42"/>
      <c r="AJ29" s="42"/>
      <c r="AK29" s="288">
        <f>ROUND(AV94, 2)</f>
        <v>0</v>
      </c>
      <c r="AL29" s="289"/>
      <c r="AM29" s="289"/>
      <c r="AN29" s="289"/>
      <c r="AO29" s="289"/>
      <c r="AP29" s="42"/>
      <c r="AQ29" s="42"/>
      <c r="AR29" s="43"/>
      <c r="BE29" s="292"/>
    </row>
    <row r="30" spans="1:71" s="3" customFormat="1" ht="14.45" customHeight="1">
      <c r="B30" s="41"/>
      <c r="C30" s="42"/>
      <c r="D30" s="42"/>
      <c r="E30" s="42"/>
      <c r="F30" s="30" t="s">
        <v>41</v>
      </c>
      <c r="G30" s="42"/>
      <c r="H30" s="42"/>
      <c r="I30" s="42"/>
      <c r="J30" s="42"/>
      <c r="K30" s="42"/>
      <c r="L30" s="318">
        <v>0.15</v>
      </c>
      <c r="M30" s="289"/>
      <c r="N30" s="289"/>
      <c r="O30" s="289"/>
      <c r="P30" s="289"/>
      <c r="Q30" s="42"/>
      <c r="R30" s="42"/>
      <c r="S30" s="42"/>
      <c r="T30" s="42"/>
      <c r="U30" s="42"/>
      <c r="V30" s="42"/>
      <c r="W30" s="288">
        <f>ROUND(BA94, 2)</f>
        <v>0</v>
      </c>
      <c r="X30" s="289"/>
      <c r="Y30" s="289"/>
      <c r="Z30" s="289"/>
      <c r="AA30" s="289"/>
      <c r="AB30" s="289"/>
      <c r="AC30" s="289"/>
      <c r="AD30" s="289"/>
      <c r="AE30" s="289"/>
      <c r="AF30" s="42"/>
      <c r="AG30" s="42"/>
      <c r="AH30" s="42"/>
      <c r="AI30" s="42"/>
      <c r="AJ30" s="42"/>
      <c r="AK30" s="288">
        <f>ROUND(AW94, 2)</f>
        <v>0</v>
      </c>
      <c r="AL30" s="289"/>
      <c r="AM30" s="289"/>
      <c r="AN30" s="289"/>
      <c r="AO30" s="289"/>
      <c r="AP30" s="42"/>
      <c r="AQ30" s="42"/>
      <c r="AR30" s="43"/>
      <c r="BE30" s="292"/>
    </row>
    <row r="31" spans="1:71" s="3" customFormat="1" ht="14.45" hidden="1" customHeight="1">
      <c r="B31" s="41"/>
      <c r="C31" s="42"/>
      <c r="D31" s="42"/>
      <c r="E31" s="42"/>
      <c r="F31" s="30" t="s">
        <v>42</v>
      </c>
      <c r="G31" s="42"/>
      <c r="H31" s="42"/>
      <c r="I31" s="42"/>
      <c r="J31" s="42"/>
      <c r="K31" s="42"/>
      <c r="L31" s="318">
        <v>0.21</v>
      </c>
      <c r="M31" s="289"/>
      <c r="N31" s="289"/>
      <c r="O31" s="289"/>
      <c r="P31" s="289"/>
      <c r="Q31" s="42"/>
      <c r="R31" s="42"/>
      <c r="S31" s="42"/>
      <c r="T31" s="42"/>
      <c r="U31" s="42"/>
      <c r="V31" s="42"/>
      <c r="W31" s="288">
        <f>ROUND(BB94, 2)</f>
        <v>0</v>
      </c>
      <c r="X31" s="289"/>
      <c r="Y31" s="289"/>
      <c r="Z31" s="289"/>
      <c r="AA31" s="289"/>
      <c r="AB31" s="289"/>
      <c r="AC31" s="289"/>
      <c r="AD31" s="289"/>
      <c r="AE31" s="289"/>
      <c r="AF31" s="42"/>
      <c r="AG31" s="42"/>
      <c r="AH31" s="42"/>
      <c r="AI31" s="42"/>
      <c r="AJ31" s="42"/>
      <c r="AK31" s="288">
        <v>0</v>
      </c>
      <c r="AL31" s="289"/>
      <c r="AM31" s="289"/>
      <c r="AN31" s="289"/>
      <c r="AO31" s="289"/>
      <c r="AP31" s="42"/>
      <c r="AQ31" s="42"/>
      <c r="AR31" s="43"/>
      <c r="BE31" s="292"/>
    </row>
    <row r="32" spans="1:71" s="3" customFormat="1" ht="14.45" hidden="1" customHeight="1">
      <c r="B32" s="41"/>
      <c r="C32" s="42"/>
      <c r="D32" s="42"/>
      <c r="E32" s="42"/>
      <c r="F32" s="30" t="s">
        <v>43</v>
      </c>
      <c r="G32" s="42"/>
      <c r="H32" s="42"/>
      <c r="I32" s="42"/>
      <c r="J32" s="42"/>
      <c r="K32" s="42"/>
      <c r="L32" s="318">
        <v>0.15</v>
      </c>
      <c r="M32" s="289"/>
      <c r="N32" s="289"/>
      <c r="O32" s="289"/>
      <c r="P32" s="289"/>
      <c r="Q32" s="42"/>
      <c r="R32" s="42"/>
      <c r="S32" s="42"/>
      <c r="T32" s="42"/>
      <c r="U32" s="42"/>
      <c r="V32" s="42"/>
      <c r="W32" s="288">
        <f>ROUND(BC94, 2)</f>
        <v>0</v>
      </c>
      <c r="X32" s="289"/>
      <c r="Y32" s="289"/>
      <c r="Z32" s="289"/>
      <c r="AA32" s="289"/>
      <c r="AB32" s="289"/>
      <c r="AC32" s="289"/>
      <c r="AD32" s="289"/>
      <c r="AE32" s="289"/>
      <c r="AF32" s="42"/>
      <c r="AG32" s="42"/>
      <c r="AH32" s="42"/>
      <c r="AI32" s="42"/>
      <c r="AJ32" s="42"/>
      <c r="AK32" s="288">
        <v>0</v>
      </c>
      <c r="AL32" s="289"/>
      <c r="AM32" s="289"/>
      <c r="AN32" s="289"/>
      <c r="AO32" s="289"/>
      <c r="AP32" s="42"/>
      <c r="AQ32" s="42"/>
      <c r="AR32" s="43"/>
      <c r="BE32" s="292"/>
    </row>
    <row r="33" spans="1:57" s="3" customFormat="1" ht="14.45" hidden="1" customHeight="1">
      <c r="B33" s="41"/>
      <c r="C33" s="42"/>
      <c r="D33" s="42"/>
      <c r="E33" s="42"/>
      <c r="F33" s="30" t="s">
        <v>44</v>
      </c>
      <c r="G33" s="42"/>
      <c r="H33" s="42"/>
      <c r="I33" s="42"/>
      <c r="J33" s="42"/>
      <c r="K33" s="42"/>
      <c r="L33" s="318">
        <v>0</v>
      </c>
      <c r="M33" s="289"/>
      <c r="N33" s="289"/>
      <c r="O33" s="289"/>
      <c r="P33" s="289"/>
      <c r="Q33" s="42"/>
      <c r="R33" s="42"/>
      <c r="S33" s="42"/>
      <c r="T33" s="42"/>
      <c r="U33" s="42"/>
      <c r="V33" s="42"/>
      <c r="W33" s="288">
        <f>ROUND(BD94, 2)</f>
        <v>0</v>
      </c>
      <c r="X33" s="289"/>
      <c r="Y33" s="289"/>
      <c r="Z33" s="289"/>
      <c r="AA33" s="289"/>
      <c r="AB33" s="289"/>
      <c r="AC33" s="289"/>
      <c r="AD33" s="289"/>
      <c r="AE33" s="289"/>
      <c r="AF33" s="42"/>
      <c r="AG33" s="42"/>
      <c r="AH33" s="42"/>
      <c r="AI33" s="42"/>
      <c r="AJ33" s="42"/>
      <c r="AK33" s="288">
        <v>0</v>
      </c>
      <c r="AL33" s="289"/>
      <c r="AM33" s="289"/>
      <c r="AN33" s="289"/>
      <c r="AO33" s="289"/>
      <c r="AP33" s="42"/>
      <c r="AQ33" s="42"/>
      <c r="AR33" s="43"/>
      <c r="BE33" s="292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91"/>
    </row>
    <row r="35" spans="1:57" s="2" customFormat="1" ht="25.9" customHeight="1">
      <c r="A35" s="35"/>
      <c r="B35" s="36"/>
      <c r="C35" s="44"/>
      <c r="D35" s="45" t="s">
        <v>45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46</v>
      </c>
      <c r="U35" s="46"/>
      <c r="V35" s="46"/>
      <c r="W35" s="46"/>
      <c r="X35" s="295" t="s">
        <v>47</v>
      </c>
      <c r="Y35" s="296"/>
      <c r="Z35" s="296"/>
      <c r="AA35" s="296"/>
      <c r="AB35" s="296"/>
      <c r="AC35" s="46"/>
      <c r="AD35" s="46"/>
      <c r="AE35" s="46"/>
      <c r="AF35" s="46"/>
      <c r="AG35" s="46"/>
      <c r="AH35" s="46"/>
      <c r="AI35" s="46"/>
      <c r="AJ35" s="46"/>
      <c r="AK35" s="297">
        <f>SUM(AK26:AK33)</f>
        <v>0</v>
      </c>
      <c r="AL35" s="296"/>
      <c r="AM35" s="296"/>
      <c r="AN35" s="296"/>
      <c r="AO35" s="298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48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49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50</v>
      </c>
      <c r="AI60" s="39"/>
      <c r="AJ60" s="39"/>
      <c r="AK60" s="39"/>
      <c r="AL60" s="39"/>
      <c r="AM60" s="53" t="s">
        <v>51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52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53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50</v>
      </c>
      <c r="AI75" s="39"/>
      <c r="AJ75" s="39"/>
      <c r="AK75" s="39"/>
      <c r="AL75" s="39"/>
      <c r="AM75" s="53" t="s">
        <v>51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12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SONA6458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15</v>
      </c>
      <c r="D85" s="64"/>
      <c r="E85" s="64"/>
      <c r="F85" s="64"/>
      <c r="G85" s="64"/>
      <c r="H85" s="64"/>
      <c r="I85" s="64"/>
      <c r="J85" s="64"/>
      <c r="K85" s="64"/>
      <c r="L85" s="308" t="str">
        <f>K6</f>
        <v>Psí útulek Bety Ostrov - nové zázemí</v>
      </c>
      <c r="M85" s="309"/>
      <c r="N85" s="309"/>
      <c r="O85" s="309"/>
      <c r="P85" s="309"/>
      <c r="Q85" s="309"/>
      <c r="R85" s="309"/>
      <c r="S85" s="309"/>
      <c r="T85" s="309"/>
      <c r="U85" s="309"/>
      <c r="V85" s="309"/>
      <c r="W85" s="309"/>
      <c r="X85" s="309"/>
      <c r="Y85" s="309"/>
      <c r="Z85" s="309"/>
      <c r="AA85" s="309"/>
      <c r="AB85" s="309"/>
      <c r="AC85" s="309"/>
      <c r="AD85" s="309"/>
      <c r="AE85" s="309"/>
      <c r="AF85" s="309"/>
      <c r="AG85" s="309"/>
      <c r="AH85" s="309"/>
      <c r="AI85" s="309"/>
      <c r="AJ85" s="309"/>
      <c r="AK85" s="309"/>
      <c r="AL85" s="309"/>
      <c r="AM85" s="309"/>
      <c r="AN85" s="309"/>
      <c r="AO85" s="309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19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21</v>
      </c>
      <c r="AJ87" s="37"/>
      <c r="AK87" s="37"/>
      <c r="AL87" s="37"/>
      <c r="AM87" s="310" t="str">
        <f>IF(AN8= "","",AN8)</f>
        <v>13. 8. 2019</v>
      </c>
      <c r="AN87" s="310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27.95" customHeight="1">
      <c r="A89" s="35"/>
      <c r="B89" s="36"/>
      <c r="C89" s="30" t="s">
        <v>23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Město Ostrov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29</v>
      </c>
      <c r="AJ89" s="37"/>
      <c r="AK89" s="37"/>
      <c r="AL89" s="37"/>
      <c r="AM89" s="306" t="str">
        <f>IF(E17="","",E17)</f>
        <v>Ing.Vladislav Skoček, Ostrov</v>
      </c>
      <c r="AN89" s="307"/>
      <c r="AO89" s="307"/>
      <c r="AP89" s="307"/>
      <c r="AQ89" s="37"/>
      <c r="AR89" s="40"/>
      <c r="AS89" s="300" t="s">
        <v>55</v>
      </c>
      <c r="AT89" s="301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27.95" customHeight="1">
      <c r="A90" s="35"/>
      <c r="B90" s="36"/>
      <c r="C90" s="30" t="s">
        <v>27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32</v>
      </c>
      <c r="AJ90" s="37"/>
      <c r="AK90" s="37"/>
      <c r="AL90" s="37"/>
      <c r="AM90" s="306" t="str">
        <f>IF(E20="","",E20)</f>
        <v>Neubauerová Soňa, SK-Projekt Ostrov</v>
      </c>
      <c r="AN90" s="307"/>
      <c r="AO90" s="307"/>
      <c r="AP90" s="307"/>
      <c r="AQ90" s="37"/>
      <c r="AR90" s="40"/>
      <c r="AS90" s="302"/>
      <c r="AT90" s="303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304"/>
      <c r="AT91" s="305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325" t="s">
        <v>56</v>
      </c>
      <c r="D92" s="326"/>
      <c r="E92" s="326"/>
      <c r="F92" s="326"/>
      <c r="G92" s="326"/>
      <c r="H92" s="74"/>
      <c r="I92" s="327" t="s">
        <v>57</v>
      </c>
      <c r="J92" s="326"/>
      <c r="K92" s="326"/>
      <c r="L92" s="326"/>
      <c r="M92" s="326"/>
      <c r="N92" s="326"/>
      <c r="O92" s="326"/>
      <c r="P92" s="326"/>
      <c r="Q92" s="326"/>
      <c r="R92" s="326"/>
      <c r="S92" s="326"/>
      <c r="T92" s="326"/>
      <c r="U92" s="326"/>
      <c r="V92" s="326"/>
      <c r="W92" s="326"/>
      <c r="X92" s="326"/>
      <c r="Y92" s="326"/>
      <c r="Z92" s="326"/>
      <c r="AA92" s="326"/>
      <c r="AB92" s="326"/>
      <c r="AC92" s="326"/>
      <c r="AD92" s="326"/>
      <c r="AE92" s="326"/>
      <c r="AF92" s="326"/>
      <c r="AG92" s="329" t="s">
        <v>58</v>
      </c>
      <c r="AH92" s="326"/>
      <c r="AI92" s="326"/>
      <c r="AJ92" s="326"/>
      <c r="AK92" s="326"/>
      <c r="AL92" s="326"/>
      <c r="AM92" s="326"/>
      <c r="AN92" s="327" t="s">
        <v>59</v>
      </c>
      <c r="AO92" s="326"/>
      <c r="AP92" s="328"/>
      <c r="AQ92" s="75" t="s">
        <v>60</v>
      </c>
      <c r="AR92" s="40"/>
      <c r="AS92" s="76" t="s">
        <v>61</v>
      </c>
      <c r="AT92" s="77" t="s">
        <v>62</v>
      </c>
      <c r="AU92" s="77" t="s">
        <v>63</v>
      </c>
      <c r="AV92" s="77" t="s">
        <v>64</v>
      </c>
      <c r="AW92" s="77" t="s">
        <v>65</v>
      </c>
      <c r="AX92" s="77" t="s">
        <v>66</v>
      </c>
      <c r="AY92" s="77" t="s">
        <v>67</v>
      </c>
      <c r="AZ92" s="77" t="s">
        <v>68</v>
      </c>
      <c r="BA92" s="77" t="s">
        <v>69</v>
      </c>
      <c r="BB92" s="77" t="s">
        <v>70</v>
      </c>
      <c r="BC92" s="77" t="s">
        <v>71</v>
      </c>
      <c r="BD92" s="78" t="s">
        <v>72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73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31">
        <f>ROUND(AG95+SUM(AG96:AG98)+SUM(AG104:AG106),2)</f>
        <v>0</v>
      </c>
      <c r="AH94" s="331"/>
      <c r="AI94" s="331"/>
      <c r="AJ94" s="331"/>
      <c r="AK94" s="331"/>
      <c r="AL94" s="331"/>
      <c r="AM94" s="331"/>
      <c r="AN94" s="332">
        <f t="shared" ref="AN94:AN106" si="0">SUM(AG94,AT94)</f>
        <v>0</v>
      </c>
      <c r="AO94" s="332"/>
      <c r="AP94" s="332"/>
      <c r="AQ94" s="86" t="s">
        <v>1</v>
      </c>
      <c r="AR94" s="87"/>
      <c r="AS94" s="88">
        <f>ROUND(AS95+SUM(AS96:AS98)+SUM(AS104:AS106),2)</f>
        <v>0</v>
      </c>
      <c r="AT94" s="89">
        <f t="shared" ref="AT94:AT106" si="1">ROUND(SUM(AV94:AW94),2)</f>
        <v>0</v>
      </c>
      <c r="AU94" s="90">
        <f>ROUND(AU95+SUM(AU96:AU98)+SUM(AU104:AU106),5)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ROUND(AZ95+SUM(AZ96:AZ98)+SUM(AZ104:AZ106),2)</f>
        <v>0</v>
      </c>
      <c r="BA94" s="89">
        <f>ROUND(BA95+SUM(BA96:BA98)+SUM(BA104:BA106),2)</f>
        <v>0</v>
      </c>
      <c r="BB94" s="89">
        <f>ROUND(BB95+SUM(BB96:BB98)+SUM(BB104:BB106),2)</f>
        <v>0</v>
      </c>
      <c r="BC94" s="89">
        <f>ROUND(BC95+SUM(BC96:BC98)+SUM(BC104:BC106),2)</f>
        <v>0</v>
      </c>
      <c r="BD94" s="91">
        <f>ROUND(BD95+SUM(BD96:BD98)+SUM(BD104:BD106),2)</f>
        <v>0</v>
      </c>
      <c r="BS94" s="92" t="s">
        <v>74</v>
      </c>
      <c r="BT94" s="92" t="s">
        <v>75</v>
      </c>
      <c r="BU94" s="93" t="s">
        <v>76</v>
      </c>
      <c r="BV94" s="92" t="s">
        <v>77</v>
      </c>
      <c r="BW94" s="92" t="s">
        <v>5</v>
      </c>
      <c r="BX94" s="92" t="s">
        <v>78</v>
      </c>
      <c r="CL94" s="92" t="s">
        <v>1</v>
      </c>
    </row>
    <row r="95" spans="1:91" s="7" customFormat="1" ht="16.5" customHeight="1">
      <c r="A95" s="94" t="s">
        <v>79</v>
      </c>
      <c r="B95" s="95"/>
      <c r="C95" s="96"/>
      <c r="D95" s="324" t="s">
        <v>80</v>
      </c>
      <c r="E95" s="324"/>
      <c r="F95" s="324"/>
      <c r="G95" s="324"/>
      <c r="H95" s="324"/>
      <c r="I95" s="97"/>
      <c r="J95" s="324" t="s">
        <v>81</v>
      </c>
      <c r="K95" s="324"/>
      <c r="L95" s="324"/>
      <c r="M95" s="324"/>
      <c r="N95" s="324"/>
      <c r="O95" s="324"/>
      <c r="P95" s="324"/>
      <c r="Q95" s="324"/>
      <c r="R95" s="324"/>
      <c r="S95" s="324"/>
      <c r="T95" s="324"/>
      <c r="U95" s="324"/>
      <c r="V95" s="324"/>
      <c r="W95" s="324"/>
      <c r="X95" s="324"/>
      <c r="Y95" s="324"/>
      <c r="Z95" s="324"/>
      <c r="AA95" s="324"/>
      <c r="AB95" s="324"/>
      <c r="AC95" s="324"/>
      <c r="AD95" s="324"/>
      <c r="AE95" s="324"/>
      <c r="AF95" s="324"/>
      <c r="AG95" s="321">
        <f>'01 - stavební část'!J30</f>
        <v>0</v>
      </c>
      <c r="AH95" s="322"/>
      <c r="AI95" s="322"/>
      <c r="AJ95" s="322"/>
      <c r="AK95" s="322"/>
      <c r="AL95" s="322"/>
      <c r="AM95" s="322"/>
      <c r="AN95" s="321">
        <f t="shared" si="0"/>
        <v>0</v>
      </c>
      <c r="AO95" s="322"/>
      <c r="AP95" s="322"/>
      <c r="AQ95" s="98" t="s">
        <v>82</v>
      </c>
      <c r="AR95" s="99"/>
      <c r="AS95" s="100">
        <v>0</v>
      </c>
      <c r="AT95" s="101">
        <f t="shared" si="1"/>
        <v>0</v>
      </c>
      <c r="AU95" s="102">
        <f>'01 - stavební část'!P140</f>
        <v>0</v>
      </c>
      <c r="AV95" s="101">
        <f>'01 - stavební část'!J33</f>
        <v>0</v>
      </c>
      <c r="AW95" s="101">
        <f>'01 - stavební část'!J34</f>
        <v>0</v>
      </c>
      <c r="AX95" s="101">
        <f>'01 - stavební část'!J35</f>
        <v>0</v>
      </c>
      <c r="AY95" s="101">
        <f>'01 - stavební část'!J36</f>
        <v>0</v>
      </c>
      <c r="AZ95" s="101">
        <f>'01 - stavební část'!F33</f>
        <v>0</v>
      </c>
      <c r="BA95" s="101">
        <f>'01 - stavební část'!F34</f>
        <v>0</v>
      </c>
      <c r="BB95" s="101">
        <f>'01 - stavební část'!F35</f>
        <v>0</v>
      </c>
      <c r="BC95" s="101">
        <f>'01 - stavební část'!F36</f>
        <v>0</v>
      </c>
      <c r="BD95" s="103">
        <f>'01 - stavební část'!F37</f>
        <v>0</v>
      </c>
      <c r="BT95" s="104" t="s">
        <v>83</v>
      </c>
      <c r="BV95" s="104" t="s">
        <v>77</v>
      </c>
      <c r="BW95" s="104" t="s">
        <v>84</v>
      </c>
      <c r="BX95" s="104" t="s">
        <v>5</v>
      </c>
      <c r="CL95" s="104" t="s">
        <v>1</v>
      </c>
      <c r="CM95" s="104" t="s">
        <v>85</v>
      </c>
    </row>
    <row r="96" spans="1:91" s="7" customFormat="1" ht="16.5" customHeight="1">
      <c r="A96" s="94" t="s">
        <v>79</v>
      </c>
      <c r="B96" s="95"/>
      <c r="C96" s="96"/>
      <c r="D96" s="324" t="s">
        <v>86</v>
      </c>
      <c r="E96" s="324"/>
      <c r="F96" s="324"/>
      <c r="G96" s="324"/>
      <c r="H96" s="324"/>
      <c r="I96" s="97"/>
      <c r="J96" s="324" t="s">
        <v>87</v>
      </c>
      <c r="K96" s="324"/>
      <c r="L96" s="324"/>
      <c r="M96" s="324"/>
      <c r="N96" s="324"/>
      <c r="O96" s="324"/>
      <c r="P96" s="324"/>
      <c r="Q96" s="324"/>
      <c r="R96" s="324"/>
      <c r="S96" s="324"/>
      <c r="T96" s="324"/>
      <c r="U96" s="324"/>
      <c r="V96" s="324"/>
      <c r="W96" s="324"/>
      <c r="X96" s="324"/>
      <c r="Y96" s="324"/>
      <c r="Z96" s="324"/>
      <c r="AA96" s="324"/>
      <c r="AB96" s="324"/>
      <c r="AC96" s="324"/>
      <c r="AD96" s="324"/>
      <c r="AE96" s="324"/>
      <c r="AF96" s="324"/>
      <c r="AG96" s="321">
        <f>'02 - septik + filtr + čer...'!J30</f>
        <v>0</v>
      </c>
      <c r="AH96" s="322"/>
      <c r="AI96" s="322"/>
      <c r="AJ96" s="322"/>
      <c r="AK96" s="322"/>
      <c r="AL96" s="322"/>
      <c r="AM96" s="322"/>
      <c r="AN96" s="321">
        <f t="shared" si="0"/>
        <v>0</v>
      </c>
      <c r="AO96" s="322"/>
      <c r="AP96" s="322"/>
      <c r="AQ96" s="98" t="s">
        <v>82</v>
      </c>
      <c r="AR96" s="99"/>
      <c r="AS96" s="100">
        <v>0</v>
      </c>
      <c r="AT96" s="101">
        <f t="shared" si="1"/>
        <v>0</v>
      </c>
      <c r="AU96" s="102">
        <f>'02 - septik + filtr + čer...'!P131</f>
        <v>0</v>
      </c>
      <c r="AV96" s="101">
        <f>'02 - septik + filtr + čer...'!J33</f>
        <v>0</v>
      </c>
      <c r="AW96" s="101">
        <f>'02 - septik + filtr + čer...'!J34</f>
        <v>0</v>
      </c>
      <c r="AX96" s="101">
        <f>'02 - septik + filtr + čer...'!J35</f>
        <v>0</v>
      </c>
      <c r="AY96" s="101">
        <f>'02 - septik + filtr + čer...'!J36</f>
        <v>0</v>
      </c>
      <c r="AZ96" s="101">
        <f>'02 - septik + filtr + čer...'!F33</f>
        <v>0</v>
      </c>
      <c r="BA96" s="101">
        <f>'02 - septik + filtr + čer...'!F34</f>
        <v>0</v>
      </c>
      <c r="BB96" s="101">
        <f>'02 - septik + filtr + čer...'!F35</f>
        <v>0</v>
      </c>
      <c r="BC96" s="101">
        <f>'02 - septik + filtr + čer...'!F36</f>
        <v>0</v>
      </c>
      <c r="BD96" s="103">
        <f>'02 - septik + filtr + čer...'!F37</f>
        <v>0</v>
      </c>
      <c r="BT96" s="104" t="s">
        <v>83</v>
      </c>
      <c r="BV96" s="104" t="s">
        <v>77</v>
      </c>
      <c r="BW96" s="104" t="s">
        <v>88</v>
      </c>
      <c r="BX96" s="104" t="s">
        <v>5</v>
      </c>
      <c r="CL96" s="104" t="s">
        <v>1</v>
      </c>
      <c r="CM96" s="104" t="s">
        <v>85</v>
      </c>
    </row>
    <row r="97" spans="1:91" s="7" customFormat="1" ht="16.5" customHeight="1">
      <c r="A97" s="94" t="s">
        <v>79</v>
      </c>
      <c r="B97" s="95"/>
      <c r="C97" s="96"/>
      <c r="D97" s="324" t="s">
        <v>89</v>
      </c>
      <c r="E97" s="324"/>
      <c r="F97" s="324"/>
      <c r="G97" s="324"/>
      <c r="H97" s="324"/>
      <c r="I97" s="97"/>
      <c r="J97" s="324" t="s">
        <v>90</v>
      </c>
      <c r="K97" s="324"/>
      <c r="L97" s="324"/>
      <c r="M97" s="324"/>
      <c r="N97" s="324"/>
      <c r="O97" s="324"/>
      <c r="P97" s="324"/>
      <c r="Q97" s="324"/>
      <c r="R97" s="324"/>
      <c r="S97" s="324"/>
      <c r="T97" s="324"/>
      <c r="U97" s="324"/>
      <c r="V97" s="324"/>
      <c r="W97" s="324"/>
      <c r="X97" s="324"/>
      <c r="Y97" s="324"/>
      <c r="Z97" s="324"/>
      <c r="AA97" s="324"/>
      <c r="AB97" s="324"/>
      <c r="AC97" s="324"/>
      <c r="AD97" s="324"/>
      <c r="AE97" s="324"/>
      <c r="AF97" s="324"/>
      <c r="AG97" s="321">
        <f>'03 - silnoproudá elektrot...'!J30</f>
        <v>0</v>
      </c>
      <c r="AH97" s="322"/>
      <c r="AI97" s="322"/>
      <c r="AJ97" s="322"/>
      <c r="AK97" s="322"/>
      <c r="AL97" s="322"/>
      <c r="AM97" s="322"/>
      <c r="AN97" s="321">
        <f t="shared" si="0"/>
        <v>0</v>
      </c>
      <c r="AO97" s="322"/>
      <c r="AP97" s="322"/>
      <c r="AQ97" s="98" t="s">
        <v>82</v>
      </c>
      <c r="AR97" s="99"/>
      <c r="AS97" s="100">
        <v>0</v>
      </c>
      <c r="AT97" s="101">
        <f t="shared" si="1"/>
        <v>0</v>
      </c>
      <c r="AU97" s="102">
        <f>'03 - silnoproudá elektrot...'!P118</f>
        <v>0</v>
      </c>
      <c r="AV97" s="101">
        <f>'03 - silnoproudá elektrot...'!J33</f>
        <v>0</v>
      </c>
      <c r="AW97" s="101">
        <f>'03 - silnoproudá elektrot...'!J34</f>
        <v>0</v>
      </c>
      <c r="AX97" s="101">
        <f>'03 - silnoproudá elektrot...'!J35</f>
        <v>0</v>
      </c>
      <c r="AY97" s="101">
        <f>'03 - silnoproudá elektrot...'!J36</f>
        <v>0</v>
      </c>
      <c r="AZ97" s="101">
        <f>'03 - silnoproudá elektrot...'!F33</f>
        <v>0</v>
      </c>
      <c r="BA97" s="101">
        <f>'03 - silnoproudá elektrot...'!F34</f>
        <v>0</v>
      </c>
      <c r="BB97" s="101">
        <f>'03 - silnoproudá elektrot...'!F35</f>
        <v>0</v>
      </c>
      <c r="BC97" s="101">
        <f>'03 - silnoproudá elektrot...'!F36</f>
        <v>0</v>
      </c>
      <c r="BD97" s="103">
        <f>'03 - silnoproudá elektrot...'!F37</f>
        <v>0</v>
      </c>
      <c r="BT97" s="104" t="s">
        <v>83</v>
      </c>
      <c r="BV97" s="104" t="s">
        <v>77</v>
      </c>
      <c r="BW97" s="104" t="s">
        <v>91</v>
      </c>
      <c r="BX97" s="104" t="s">
        <v>5</v>
      </c>
      <c r="CL97" s="104" t="s">
        <v>1</v>
      </c>
      <c r="CM97" s="104" t="s">
        <v>85</v>
      </c>
    </row>
    <row r="98" spans="1:91" s="7" customFormat="1" ht="16.5" customHeight="1">
      <c r="B98" s="95"/>
      <c r="C98" s="96"/>
      <c r="D98" s="324" t="s">
        <v>92</v>
      </c>
      <c r="E98" s="324"/>
      <c r="F98" s="324"/>
      <c r="G98" s="324"/>
      <c r="H98" s="324"/>
      <c r="I98" s="97"/>
      <c r="J98" s="324" t="s">
        <v>93</v>
      </c>
      <c r="K98" s="324"/>
      <c r="L98" s="324"/>
      <c r="M98" s="324"/>
      <c r="N98" s="324"/>
      <c r="O98" s="324"/>
      <c r="P98" s="324"/>
      <c r="Q98" s="324"/>
      <c r="R98" s="324"/>
      <c r="S98" s="324"/>
      <c r="T98" s="324"/>
      <c r="U98" s="324"/>
      <c r="V98" s="324"/>
      <c r="W98" s="324"/>
      <c r="X98" s="324"/>
      <c r="Y98" s="324"/>
      <c r="Z98" s="324"/>
      <c r="AA98" s="324"/>
      <c r="AB98" s="324"/>
      <c r="AC98" s="324"/>
      <c r="AD98" s="324"/>
      <c r="AE98" s="324"/>
      <c r="AF98" s="324"/>
      <c r="AG98" s="330">
        <f>ROUND(SUM(AG99:AG103),2)</f>
        <v>0</v>
      </c>
      <c r="AH98" s="322"/>
      <c r="AI98" s="322"/>
      <c r="AJ98" s="322"/>
      <c r="AK98" s="322"/>
      <c r="AL98" s="322"/>
      <c r="AM98" s="322"/>
      <c r="AN98" s="321">
        <f t="shared" si="0"/>
        <v>0</v>
      </c>
      <c r="AO98" s="322"/>
      <c r="AP98" s="322"/>
      <c r="AQ98" s="98" t="s">
        <v>82</v>
      </c>
      <c r="AR98" s="99"/>
      <c r="AS98" s="100">
        <f>ROUND(SUM(AS99:AS103),2)</f>
        <v>0</v>
      </c>
      <c r="AT98" s="101">
        <f t="shared" si="1"/>
        <v>0</v>
      </c>
      <c r="AU98" s="102">
        <f>ROUND(SUM(AU99:AU103),5)</f>
        <v>0</v>
      </c>
      <c r="AV98" s="101">
        <f>ROUND(AZ98*L29,2)</f>
        <v>0</v>
      </c>
      <c r="AW98" s="101">
        <f>ROUND(BA98*L30,2)</f>
        <v>0</v>
      </c>
      <c r="AX98" s="101">
        <f>ROUND(BB98*L29,2)</f>
        <v>0</v>
      </c>
      <c r="AY98" s="101">
        <f>ROUND(BC98*L30,2)</f>
        <v>0</v>
      </c>
      <c r="AZ98" s="101">
        <f>ROUND(SUM(AZ99:AZ103),2)</f>
        <v>0</v>
      </c>
      <c r="BA98" s="101">
        <f>ROUND(SUM(BA99:BA103),2)</f>
        <v>0</v>
      </c>
      <c r="BB98" s="101">
        <f>ROUND(SUM(BB99:BB103),2)</f>
        <v>0</v>
      </c>
      <c r="BC98" s="101">
        <f>ROUND(SUM(BC99:BC103),2)</f>
        <v>0</v>
      </c>
      <c r="BD98" s="103">
        <f>ROUND(SUM(BD99:BD103),2)</f>
        <v>0</v>
      </c>
      <c r="BS98" s="104" t="s">
        <v>74</v>
      </c>
      <c r="BT98" s="104" t="s">
        <v>83</v>
      </c>
      <c r="BU98" s="104" t="s">
        <v>76</v>
      </c>
      <c r="BV98" s="104" t="s">
        <v>77</v>
      </c>
      <c r="BW98" s="104" t="s">
        <v>94</v>
      </c>
      <c r="BX98" s="104" t="s">
        <v>5</v>
      </c>
      <c r="CL98" s="104" t="s">
        <v>1</v>
      </c>
      <c r="CM98" s="104" t="s">
        <v>85</v>
      </c>
    </row>
    <row r="99" spans="1:91" s="4" customFormat="1" ht="16.5" customHeight="1">
      <c r="A99" s="94" t="s">
        <v>79</v>
      </c>
      <c r="B99" s="59"/>
      <c r="C99" s="105"/>
      <c r="D99" s="105"/>
      <c r="E99" s="323" t="s">
        <v>95</v>
      </c>
      <c r="F99" s="323"/>
      <c r="G99" s="323"/>
      <c r="H99" s="323"/>
      <c r="I99" s="323"/>
      <c r="J99" s="105"/>
      <c r="K99" s="323" t="s">
        <v>96</v>
      </c>
      <c r="L99" s="323"/>
      <c r="M99" s="323"/>
      <c r="N99" s="323"/>
      <c r="O99" s="323"/>
      <c r="P99" s="323"/>
      <c r="Q99" s="323"/>
      <c r="R99" s="323"/>
      <c r="S99" s="323"/>
      <c r="T99" s="323"/>
      <c r="U99" s="323"/>
      <c r="V99" s="323"/>
      <c r="W99" s="323"/>
      <c r="X99" s="323"/>
      <c r="Y99" s="323"/>
      <c r="Z99" s="323"/>
      <c r="AA99" s="323"/>
      <c r="AB99" s="323"/>
      <c r="AC99" s="323"/>
      <c r="AD99" s="323"/>
      <c r="AE99" s="323"/>
      <c r="AF99" s="323"/>
      <c r="AG99" s="319">
        <f>'04-01 - Vnitřní kanalizace'!J32</f>
        <v>0</v>
      </c>
      <c r="AH99" s="320"/>
      <c r="AI99" s="320"/>
      <c r="AJ99" s="320"/>
      <c r="AK99" s="320"/>
      <c r="AL99" s="320"/>
      <c r="AM99" s="320"/>
      <c r="AN99" s="319">
        <f t="shared" si="0"/>
        <v>0</v>
      </c>
      <c r="AO99" s="320"/>
      <c r="AP99" s="320"/>
      <c r="AQ99" s="106" t="s">
        <v>97</v>
      </c>
      <c r="AR99" s="61"/>
      <c r="AS99" s="107">
        <v>0</v>
      </c>
      <c r="AT99" s="108">
        <f t="shared" si="1"/>
        <v>0</v>
      </c>
      <c r="AU99" s="109">
        <f>'04-01 - Vnitřní kanalizace'!P126</f>
        <v>0</v>
      </c>
      <c r="AV99" s="108">
        <f>'04-01 - Vnitřní kanalizace'!J35</f>
        <v>0</v>
      </c>
      <c r="AW99" s="108">
        <f>'04-01 - Vnitřní kanalizace'!J36</f>
        <v>0</v>
      </c>
      <c r="AX99" s="108">
        <f>'04-01 - Vnitřní kanalizace'!J37</f>
        <v>0</v>
      </c>
      <c r="AY99" s="108">
        <f>'04-01 - Vnitřní kanalizace'!J38</f>
        <v>0</v>
      </c>
      <c r="AZ99" s="108">
        <f>'04-01 - Vnitřní kanalizace'!F35</f>
        <v>0</v>
      </c>
      <c r="BA99" s="108">
        <f>'04-01 - Vnitřní kanalizace'!F36</f>
        <v>0</v>
      </c>
      <c r="BB99" s="108">
        <f>'04-01 - Vnitřní kanalizace'!F37</f>
        <v>0</v>
      </c>
      <c r="BC99" s="108">
        <f>'04-01 - Vnitřní kanalizace'!F38</f>
        <v>0</v>
      </c>
      <c r="BD99" s="110">
        <f>'04-01 - Vnitřní kanalizace'!F39</f>
        <v>0</v>
      </c>
      <c r="BT99" s="111" t="s">
        <v>85</v>
      </c>
      <c r="BV99" s="111" t="s">
        <v>77</v>
      </c>
      <c r="BW99" s="111" t="s">
        <v>98</v>
      </c>
      <c r="BX99" s="111" t="s">
        <v>94</v>
      </c>
      <c r="CL99" s="111" t="s">
        <v>1</v>
      </c>
    </row>
    <row r="100" spans="1:91" s="4" customFormat="1" ht="16.5" customHeight="1">
      <c r="A100" s="94" t="s">
        <v>79</v>
      </c>
      <c r="B100" s="59"/>
      <c r="C100" s="105"/>
      <c r="D100" s="105"/>
      <c r="E100" s="323" t="s">
        <v>99</v>
      </c>
      <c r="F100" s="323"/>
      <c r="G100" s="323"/>
      <c r="H100" s="323"/>
      <c r="I100" s="323"/>
      <c r="J100" s="105"/>
      <c r="K100" s="323" t="s">
        <v>100</v>
      </c>
      <c r="L100" s="323"/>
      <c r="M100" s="323"/>
      <c r="N100" s="323"/>
      <c r="O100" s="323"/>
      <c r="P100" s="323"/>
      <c r="Q100" s="323"/>
      <c r="R100" s="323"/>
      <c r="S100" s="323"/>
      <c r="T100" s="323"/>
      <c r="U100" s="323"/>
      <c r="V100" s="323"/>
      <c r="W100" s="323"/>
      <c r="X100" s="323"/>
      <c r="Y100" s="323"/>
      <c r="Z100" s="323"/>
      <c r="AA100" s="323"/>
      <c r="AB100" s="323"/>
      <c r="AC100" s="323"/>
      <c r="AD100" s="323"/>
      <c r="AE100" s="323"/>
      <c r="AF100" s="323"/>
      <c r="AG100" s="319">
        <f>'04-02 - Vnitřní vodovod'!J32</f>
        <v>0</v>
      </c>
      <c r="AH100" s="320"/>
      <c r="AI100" s="320"/>
      <c r="AJ100" s="320"/>
      <c r="AK100" s="320"/>
      <c r="AL100" s="320"/>
      <c r="AM100" s="320"/>
      <c r="AN100" s="319">
        <f t="shared" si="0"/>
        <v>0</v>
      </c>
      <c r="AO100" s="320"/>
      <c r="AP100" s="320"/>
      <c r="AQ100" s="106" t="s">
        <v>97</v>
      </c>
      <c r="AR100" s="61"/>
      <c r="AS100" s="107">
        <v>0</v>
      </c>
      <c r="AT100" s="108">
        <f t="shared" si="1"/>
        <v>0</v>
      </c>
      <c r="AU100" s="109">
        <f>'04-02 - Vnitřní vodovod'!P122</f>
        <v>0</v>
      </c>
      <c r="AV100" s="108">
        <f>'04-02 - Vnitřní vodovod'!J35</f>
        <v>0</v>
      </c>
      <c r="AW100" s="108">
        <f>'04-02 - Vnitřní vodovod'!J36</f>
        <v>0</v>
      </c>
      <c r="AX100" s="108">
        <f>'04-02 - Vnitřní vodovod'!J37</f>
        <v>0</v>
      </c>
      <c r="AY100" s="108">
        <f>'04-02 - Vnitřní vodovod'!J38</f>
        <v>0</v>
      </c>
      <c r="AZ100" s="108">
        <f>'04-02 - Vnitřní vodovod'!F35</f>
        <v>0</v>
      </c>
      <c r="BA100" s="108">
        <f>'04-02 - Vnitřní vodovod'!F36</f>
        <v>0</v>
      </c>
      <c r="BB100" s="108">
        <f>'04-02 - Vnitřní vodovod'!F37</f>
        <v>0</v>
      </c>
      <c r="BC100" s="108">
        <f>'04-02 - Vnitřní vodovod'!F38</f>
        <v>0</v>
      </c>
      <c r="BD100" s="110">
        <f>'04-02 - Vnitřní vodovod'!F39</f>
        <v>0</v>
      </c>
      <c r="BT100" s="111" t="s">
        <v>85</v>
      </c>
      <c r="BV100" s="111" t="s">
        <v>77</v>
      </c>
      <c r="BW100" s="111" t="s">
        <v>101</v>
      </c>
      <c r="BX100" s="111" t="s">
        <v>94</v>
      </c>
      <c r="CL100" s="111" t="s">
        <v>1</v>
      </c>
    </row>
    <row r="101" spans="1:91" s="4" customFormat="1" ht="16.5" customHeight="1">
      <c r="A101" s="94" t="s">
        <v>79</v>
      </c>
      <c r="B101" s="59"/>
      <c r="C101" s="105"/>
      <c r="D101" s="105"/>
      <c r="E101" s="323" t="s">
        <v>102</v>
      </c>
      <c r="F101" s="323"/>
      <c r="G101" s="323"/>
      <c r="H101" s="323"/>
      <c r="I101" s="323"/>
      <c r="J101" s="105"/>
      <c r="K101" s="323" t="s">
        <v>103</v>
      </c>
      <c r="L101" s="323"/>
      <c r="M101" s="323"/>
      <c r="N101" s="323"/>
      <c r="O101" s="323"/>
      <c r="P101" s="323"/>
      <c r="Q101" s="323"/>
      <c r="R101" s="323"/>
      <c r="S101" s="323"/>
      <c r="T101" s="323"/>
      <c r="U101" s="323"/>
      <c r="V101" s="323"/>
      <c r="W101" s="323"/>
      <c r="X101" s="323"/>
      <c r="Y101" s="323"/>
      <c r="Z101" s="323"/>
      <c r="AA101" s="323"/>
      <c r="AB101" s="323"/>
      <c r="AC101" s="323"/>
      <c r="AD101" s="323"/>
      <c r="AE101" s="323"/>
      <c r="AF101" s="323"/>
      <c r="AG101" s="319">
        <f>'04-03 - Zařizovací předměty'!J32</f>
        <v>0</v>
      </c>
      <c r="AH101" s="320"/>
      <c r="AI101" s="320"/>
      <c r="AJ101" s="320"/>
      <c r="AK101" s="320"/>
      <c r="AL101" s="320"/>
      <c r="AM101" s="320"/>
      <c r="AN101" s="319">
        <f t="shared" si="0"/>
        <v>0</v>
      </c>
      <c r="AO101" s="320"/>
      <c r="AP101" s="320"/>
      <c r="AQ101" s="106" t="s">
        <v>97</v>
      </c>
      <c r="AR101" s="61"/>
      <c r="AS101" s="107">
        <v>0</v>
      </c>
      <c r="AT101" s="108">
        <f t="shared" si="1"/>
        <v>0</v>
      </c>
      <c r="AU101" s="109">
        <f>'04-03 - Zařizovací předměty'!P126</f>
        <v>0</v>
      </c>
      <c r="AV101" s="108">
        <f>'04-03 - Zařizovací předměty'!J35</f>
        <v>0</v>
      </c>
      <c r="AW101" s="108">
        <f>'04-03 - Zařizovací předměty'!J36</f>
        <v>0</v>
      </c>
      <c r="AX101" s="108">
        <f>'04-03 - Zařizovací předměty'!J37</f>
        <v>0</v>
      </c>
      <c r="AY101" s="108">
        <f>'04-03 - Zařizovací předměty'!J38</f>
        <v>0</v>
      </c>
      <c r="AZ101" s="108">
        <f>'04-03 - Zařizovací předměty'!F35</f>
        <v>0</v>
      </c>
      <c r="BA101" s="108">
        <f>'04-03 - Zařizovací předměty'!F36</f>
        <v>0</v>
      </c>
      <c r="BB101" s="108">
        <f>'04-03 - Zařizovací předměty'!F37</f>
        <v>0</v>
      </c>
      <c r="BC101" s="108">
        <f>'04-03 - Zařizovací předměty'!F38</f>
        <v>0</v>
      </c>
      <c r="BD101" s="110">
        <f>'04-03 - Zařizovací předměty'!F39</f>
        <v>0</v>
      </c>
      <c r="BT101" s="111" t="s">
        <v>85</v>
      </c>
      <c r="BV101" s="111" t="s">
        <v>77</v>
      </c>
      <c r="BW101" s="111" t="s">
        <v>104</v>
      </c>
      <c r="BX101" s="111" t="s">
        <v>94</v>
      </c>
      <c r="CL101" s="111" t="s">
        <v>1</v>
      </c>
    </row>
    <row r="102" spans="1:91" s="4" customFormat="1" ht="16.5" customHeight="1">
      <c r="A102" s="94" t="s">
        <v>79</v>
      </c>
      <c r="B102" s="59"/>
      <c r="C102" s="105"/>
      <c r="D102" s="105"/>
      <c r="E102" s="323" t="s">
        <v>105</v>
      </c>
      <c r="F102" s="323"/>
      <c r="G102" s="323"/>
      <c r="H102" s="323"/>
      <c r="I102" s="323"/>
      <c r="J102" s="105"/>
      <c r="K102" s="323" t="s">
        <v>106</v>
      </c>
      <c r="L102" s="323"/>
      <c r="M102" s="323"/>
      <c r="N102" s="323"/>
      <c r="O102" s="323"/>
      <c r="P102" s="323"/>
      <c r="Q102" s="323"/>
      <c r="R102" s="323"/>
      <c r="S102" s="323"/>
      <c r="T102" s="323"/>
      <c r="U102" s="323"/>
      <c r="V102" s="323"/>
      <c r="W102" s="323"/>
      <c r="X102" s="323"/>
      <c r="Y102" s="323"/>
      <c r="Z102" s="323"/>
      <c r="AA102" s="323"/>
      <c r="AB102" s="323"/>
      <c r="AC102" s="323"/>
      <c r="AD102" s="323"/>
      <c r="AE102" s="323"/>
      <c r="AF102" s="323"/>
      <c r="AG102" s="319">
        <f>'04-04 - Venkovní vodovod'!J32</f>
        <v>0</v>
      </c>
      <c r="AH102" s="320"/>
      <c r="AI102" s="320"/>
      <c r="AJ102" s="320"/>
      <c r="AK102" s="320"/>
      <c r="AL102" s="320"/>
      <c r="AM102" s="320"/>
      <c r="AN102" s="319">
        <f t="shared" si="0"/>
        <v>0</v>
      </c>
      <c r="AO102" s="320"/>
      <c r="AP102" s="320"/>
      <c r="AQ102" s="106" t="s">
        <v>97</v>
      </c>
      <c r="AR102" s="61"/>
      <c r="AS102" s="107">
        <v>0</v>
      </c>
      <c r="AT102" s="108">
        <f t="shared" si="1"/>
        <v>0</v>
      </c>
      <c r="AU102" s="109">
        <f>'04-04 - Venkovní vodovod'!P125</f>
        <v>0</v>
      </c>
      <c r="AV102" s="108">
        <f>'04-04 - Venkovní vodovod'!J35</f>
        <v>0</v>
      </c>
      <c r="AW102" s="108">
        <f>'04-04 - Venkovní vodovod'!J36</f>
        <v>0</v>
      </c>
      <c r="AX102" s="108">
        <f>'04-04 - Venkovní vodovod'!J37</f>
        <v>0</v>
      </c>
      <c r="AY102" s="108">
        <f>'04-04 - Venkovní vodovod'!J38</f>
        <v>0</v>
      </c>
      <c r="AZ102" s="108">
        <f>'04-04 - Venkovní vodovod'!F35</f>
        <v>0</v>
      </c>
      <c r="BA102" s="108">
        <f>'04-04 - Venkovní vodovod'!F36</f>
        <v>0</v>
      </c>
      <c r="BB102" s="108">
        <f>'04-04 - Venkovní vodovod'!F37</f>
        <v>0</v>
      </c>
      <c r="BC102" s="108">
        <f>'04-04 - Venkovní vodovod'!F38</f>
        <v>0</v>
      </c>
      <c r="BD102" s="110">
        <f>'04-04 - Venkovní vodovod'!F39</f>
        <v>0</v>
      </c>
      <c r="BT102" s="111" t="s">
        <v>85</v>
      </c>
      <c r="BV102" s="111" t="s">
        <v>77</v>
      </c>
      <c r="BW102" s="111" t="s">
        <v>107</v>
      </c>
      <c r="BX102" s="111" t="s">
        <v>94</v>
      </c>
      <c r="CL102" s="111" t="s">
        <v>1</v>
      </c>
    </row>
    <row r="103" spans="1:91" s="4" customFormat="1" ht="16.5" customHeight="1">
      <c r="A103" s="94" t="s">
        <v>79</v>
      </c>
      <c r="B103" s="59"/>
      <c r="C103" s="105"/>
      <c r="D103" s="105"/>
      <c r="E103" s="323" t="s">
        <v>108</v>
      </c>
      <c r="F103" s="323"/>
      <c r="G103" s="323"/>
      <c r="H103" s="323"/>
      <c r="I103" s="323"/>
      <c r="J103" s="105"/>
      <c r="K103" s="323" t="s">
        <v>109</v>
      </c>
      <c r="L103" s="323"/>
      <c r="M103" s="323"/>
      <c r="N103" s="323"/>
      <c r="O103" s="323"/>
      <c r="P103" s="323"/>
      <c r="Q103" s="323"/>
      <c r="R103" s="323"/>
      <c r="S103" s="323"/>
      <c r="T103" s="323"/>
      <c r="U103" s="323"/>
      <c r="V103" s="323"/>
      <c r="W103" s="323"/>
      <c r="X103" s="323"/>
      <c r="Y103" s="323"/>
      <c r="Z103" s="323"/>
      <c r="AA103" s="323"/>
      <c r="AB103" s="323"/>
      <c r="AC103" s="323"/>
      <c r="AD103" s="323"/>
      <c r="AE103" s="323"/>
      <c r="AF103" s="323"/>
      <c r="AG103" s="319">
        <f>'04-05 - Ostatní'!J32</f>
        <v>0</v>
      </c>
      <c r="AH103" s="320"/>
      <c r="AI103" s="320"/>
      <c r="AJ103" s="320"/>
      <c r="AK103" s="320"/>
      <c r="AL103" s="320"/>
      <c r="AM103" s="320"/>
      <c r="AN103" s="319">
        <f t="shared" si="0"/>
        <v>0</v>
      </c>
      <c r="AO103" s="320"/>
      <c r="AP103" s="320"/>
      <c r="AQ103" s="106" t="s">
        <v>97</v>
      </c>
      <c r="AR103" s="61"/>
      <c r="AS103" s="107">
        <v>0</v>
      </c>
      <c r="AT103" s="108">
        <f t="shared" si="1"/>
        <v>0</v>
      </c>
      <c r="AU103" s="109">
        <f>'04-05 - Ostatní'!P121</f>
        <v>0</v>
      </c>
      <c r="AV103" s="108">
        <f>'04-05 - Ostatní'!J35</f>
        <v>0</v>
      </c>
      <c r="AW103" s="108">
        <f>'04-05 - Ostatní'!J36</f>
        <v>0</v>
      </c>
      <c r="AX103" s="108">
        <f>'04-05 - Ostatní'!J37</f>
        <v>0</v>
      </c>
      <c r="AY103" s="108">
        <f>'04-05 - Ostatní'!J38</f>
        <v>0</v>
      </c>
      <c r="AZ103" s="108">
        <f>'04-05 - Ostatní'!F35</f>
        <v>0</v>
      </c>
      <c r="BA103" s="108">
        <f>'04-05 - Ostatní'!F36</f>
        <v>0</v>
      </c>
      <c r="BB103" s="108">
        <f>'04-05 - Ostatní'!F37</f>
        <v>0</v>
      </c>
      <c r="BC103" s="108">
        <f>'04-05 - Ostatní'!F38</f>
        <v>0</v>
      </c>
      <c r="BD103" s="110">
        <f>'04-05 - Ostatní'!F39</f>
        <v>0</v>
      </c>
      <c r="BT103" s="111" t="s">
        <v>85</v>
      </c>
      <c r="BV103" s="111" t="s">
        <v>77</v>
      </c>
      <c r="BW103" s="111" t="s">
        <v>110</v>
      </c>
      <c r="BX103" s="111" t="s">
        <v>94</v>
      </c>
      <c r="CL103" s="111" t="s">
        <v>1</v>
      </c>
    </row>
    <row r="104" spans="1:91" s="7" customFormat="1" ht="16.5" customHeight="1">
      <c r="A104" s="94" t="s">
        <v>79</v>
      </c>
      <c r="B104" s="95"/>
      <c r="C104" s="96"/>
      <c r="D104" s="324" t="s">
        <v>111</v>
      </c>
      <c r="E104" s="324"/>
      <c r="F104" s="324"/>
      <c r="G104" s="324"/>
      <c r="H104" s="324"/>
      <c r="I104" s="97"/>
      <c r="J104" s="324" t="s">
        <v>112</v>
      </c>
      <c r="K104" s="324"/>
      <c r="L104" s="324"/>
      <c r="M104" s="324"/>
      <c r="N104" s="324"/>
      <c r="O104" s="324"/>
      <c r="P104" s="324"/>
      <c r="Q104" s="324"/>
      <c r="R104" s="324"/>
      <c r="S104" s="324"/>
      <c r="T104" s="324"/>
      <c r="U104" s="324"/>
      <c r="V104" s="324"/>
      <c r="W104" s="324"/>
      <c r="X104" s="324"/>
      <c r="Y104" s="324"/>
      <c r="Z104" s="324"/>
      <c r="AA104" s="324"/>
      <c r="AB104" s="324"/>
      <c r="AC104" s="324"/>
      <c r="AD104" s="324"/>
      <c r="AE104" s="324"/>
      <c r="AF104" s="324"/>
      <c r="AG104" s="321">
        <f>'05 - vzduchotechnika'!J30</f>
        <v>0</v>
      </c>
      <c r="AH104" s="322"/>
      <c r="AI104" s="322"/>
      <c r="AJ104" s="322"/>
      <c r="AK104" s="322"/>
      <c r="AL104" s="322"/>
      <c r="AM104" s="322"/>
      <c r="AN104" s="321">
        <f t="shared" si="0"/>
        <v>0</v>
      </c>
      <c r="AO104" s="322"/>
      <c r="AP104" s="322"/>
      <c r="AQ104" s="98" t="s">
        <v>82</v>
      </c>
      <c r="AR104" s="99"/>
      <c r="AS104" s="100">
        <v>0</v>
      </c>
      <c r="AT104" s="101">
        <f t="shared" si="1"/>
        <v>0</v>
      </c>
      <c r="AU104" s="102">
        <f>'05 - vzduchotechnika'!P119</f>
        <v>0</v>
      </c>
      <c r="AV104" s="101">
        <f>'05 - vzduchotechnika'!J33</f>
        <v>0</v>
      </c>
      <c r="AW104" s="101">
        <f>'05 - vzduchotechnika'!J34</f>
        <v>0</v>
      </c>
      <c r="AX104" s="101">
        <f>'05 - vzduchotechnika'!J35</f>
        <v>0</v>
      </c>
      <c r="AY104" s="101">
        <f>'05 - vzduchotechnika'!J36</f>
        <v>0</v>
      </c>
      <c r="AZ104" s="101">
        <f>'05 - vzduchotechnika'!F33</f>
        <v>0</v>
      </c>
      <c r="BA104" s="101">
        <f>'05 - vzduchotechnika'!F34</f>
        <v>0</v>
      </c>
      <c r="BB104" s="101">
        <f>'05 - vzduchotechnika'!F35</f>
        <v>0</v>
      </c>
      <c r="BC104" s="101">
        <f>'05 - vzduchotechnika'!F36</f>
        <v>0</v>
      </c>
      <c r="BD104" s="103">
        <f>'05 - vzduchotechnika'!F37</f>
        <v>0</v>
      </c>
      <c r="BT104" s="104" t="s">
        <v>83</v>
      </c>
      <c r="BV104" s="104" t="s">
        <v>77</v>
      </c>
      <c r="BW104" s="104" t="s">
        <v>113</v>
      </c>
      <c r="BX104" s="104" t="s">
        <v>5</v>
      </c>
      <c r="CL104" s="104" t="s">
        <v>1</v>
      </c>
      <c r="CM104" s="104" t="s">
        <v>85</v>
      </c>
    </row>
    <row r="105" spans="1:91" s="7" customFormat="1" ht="16.5" customHeight="1">
      <c r="A105" s="94" t="s">
        <v>79</v>
      </c>
      <c r="B105" s="95"/>
      <c r="C105" s="96"/>
      <c r="D105" s="324" t="s">
        <v>114</v>
      </c>
      <c r="E105" s="324"/>
      <c r="F105" s="324"/>
      <c r="G105" s="324"/>
      <c r="H105" s="324"/>
      <c r="I105" s="97"/>
      <c r="J105" s="324" t="s">
        <v>115</v>
      </c>
      <c r="K105" s="324"/>
      <c r="L105" s="324"/>
      <c r="M105" s="324"/>
      <c r="N105" s="324"/>
      <c r="O105" s="324"/>
      <c r="P105" s="324"/>
      <c r="Q105" s="324"/>
      <c r="R105" s="324"/>
      <c r="S105" s="324"/>
      <c r="T105" s="324"/>
      <c r="U105" s="324"/>
      <c r="V105" s="324"/>
      <c r="W105" s="324"/>
      <c r="X105" s="324"/>
      <c r="Y105" s="324"/>
      <c r="Z105" s="324"/>
      <c r="AA105" s="324"/>
      <c r="AB105" s="324"/>
      <c r="AC105" s="324"/>
      <c r="AD105" s="324"/>
      <c r="AE105" s="324"/>
      <c r="AF105" s="324"/>
      <c r="AG105" s="321">
        <f>'06 - vybavení objektu'!J30</f>
        <v>0</v>
      </c>
      <c r="AH105" s="322"/>
      <c r="AI105" s="322"/>
      <c r="AJ105" s="322"/>
      <c r="AK105" s="322"/>
      <c r="AL105" s="322"/>
      <c r="AM105" s="322"/>
      <c r="AN105" s="321">
        <f t="shared" si="0"/>
        <v>0</v>
      </c>
      <c r="AO105" s="322"/>
      <c r="AP105" s="322"/>
      <c r="AQ105" s="98" t="s">
        <v>82</v>
      </c>
      <c r="AR105" s="99"/>
      <c r="AS105" s="100">
        <v>0</v>
      </c>
      <c r="AT105" s="101">
        <f t="shared" si="1"/>
        <v>0</v>
      </c>
      <c r="AU105" s="102">
        <f>'06 - vybavení objektu'!P118</f>
        <v>0</v>
      </c>
      <c r="AV105" s="101">
        <f>'06 - vybavení objektu'!J33</f>
        <v>0</v>
      </c>
      <c r="AW105" s="101">
        <f>'06 - vybavení objektu'!J34</f>
        <v>0</v>
      </c>
      <c r="AX105" s="101">
        <f>'06 - vybavení objektu'!J35</f>
        <v>0</v>
      </c>
      <c r="AY105" s="101">
        <f>'06 - vybavení objektu'!J36</f>
        <v>0</v>
      </c>
      <c r="AZ105" s="101">
        <f>'06 - vybavení objektu'!F33</f>
        <v>0</v>
      </c>
      <c r="BA105" s="101">
        <f>'06 - vybavení objektu'!F34</f>
        <v>0</v>
      </c>
      <c r="BB105" s="101">
        <f>'06 - vybavení objektu'!F35</f>
        <v>0</v>
      </c>
      <c r="BC105" s="101">
        <f>'06 - vybavení objektu'!F36</f>
        <v>0</v>
      </c>
      <c r="BD105" s="103">
        <f>'06 - vybavení objektu'!F37</f>
        <v>0</v>
      </c>
      <c r="BT105" s="104" t="s">
        <v>83</v>
      </c>
      <c r="BV105" s="104" t="s">
        <v>77</v>
      </c>
      <c r="BW105" s="104" t="s">
        <v>116</v>
      </c>
      <c r="BX105" s="104" t="s">
        <v>5</v>
      </c>
      <c r="CL105" s="104" t="s">
        <v>1</v>
      </c>
      <c r="CM105" s="104" t="s">
        <v>85</v>
      </c>
    </row>
    <row r="106" spans="1:91" s="7" customFormat="1" ht="16.5" customHeight="1">
      <c r="A106" s="94" t="s">
        <v>79</v>
      </c>
      <c r="B106" s="95"/>
      <c r="C106" s="96"/>
      <c r="D106" s="324" t="s">
        <v>117</v>
      </c>
      <c r="E106" s="324"/>
      <c r="F106" s="324"/>
      <c r="G106" s="324"/>
      <c r="H106" s="324"/>
      <c r="I106" s="97"/>
      <c r="J106" s="324" t="s">
        <v>118</v>
      </c>
      <c r="K106" s="324"/>
      <c r="L106" s="324"/>
      <c r="M106" s="324"/>
      <c r="N106" s="324"/>
      <c r="O106" s="324"/>
      <c r="P106" s="324"/>
      <c r="Q106" s="324"/>
      <c r="R106" s="324"/>
      <c r="S106" s="324"/>
      <c r="T106" s="324"/>
      <c r="U106" s="324"/>
      <c r="V106" s="324"/>
      <c r="W106" s="324"/>
      <c r="X106" s="324"/>
      <c r="Y106" s="324"/>
      <c r="Z106" s="324"/>
      <c r="AA106" s="324"/>
      <c r="AB106" s="324"/>
      <c r="AC106" s="324"/>
      <c r="AD106" s="324"/>
      <c r="AE106" s="324"/>
      <c r="AF106" s="324"/>
      <c r="AG106" s="321">
        <f>'07 - vedlejší náklady'!J30</f>
        <v>0</v>
      </c>
      <c r="AH106" s="322"/>
      <c r="AI106" s="322"/>
      <c r="AJ106" s="322"/>
      <c r="AK106" s="322"/>
      <c r="AL106" s="322"/>
      <c r="AM106" s="322"/>
      <c r="AN106" s="321">
        <f t="shared" si="0"/>
        <v>0</v>
      </c>
      <c r="AO106" s="322"/>
      <c r="AP106" s="322"/>
      <c r="AQ106" s="98" t="s">
        <v>82</v>
      </c>
      <c r="AR106" s="99"/>
      <c r="AS106" s="112">
        <v>0</v>
      </c>
      <c r="AT106" s="113">
        <f t="shared" si="1"/>
        <v>0</v>
      </c>
      <c r="AU106" s="114">
        <f>'07 - vedlejší náklady'!P117</f>
        <v>0</v>
      </c>
      <c r="AV106" s="113">
        <f>'07 - vedlejší náklady'!J33</f>
        <v>0</v>
      </c>
      <c r="AW106" s="113">
        <f>'07 - vedlejší náklady'!J34</f>
        <v>0</v>
      </c>
      <c r="AX106" s="113">
        <f>'07 - vedlejší náklady'!J35</f>
        <v>0</v>
      </c>
      <c r="AY106" s="113">
        <f>'07 - vedlejší náklady'!J36</f>
        <v>0</v>
      </c>
      <c r="AZ106" s="113">
        <f>'07 - vedlejší náklady'!F33</f>
        <v>0</v>
      </c>
      <c r="BA106" s="113">
        <f>'07 - vedlejší náklady'!F34</f>
        <v>0</v>
      </c>
      <c r="BB106" s="113">
        <f>'07 - vedlejší náklady'!F35</f>
        <v>0</v>
      </c>
      <c r="BC106" s="113">
        <f>'07 - vedlejší náklady'!F36</f>
        <v>0</v>
      </c>
      <c r="BD106" s="115">
        <f>'07 - vedlejší náklady'!F37</f>
        <v>0</v>
      </c>
      <c r="BT106" s="104" t="s">
        <v>83</v>
      </c>
      <c r="BV106" s="104" t="s">
        <v>77</v>
      </c>
      <c r="BW106" s="104" t="s">
        <v>119</v>
      </c>
      <c r="BX106" s="104" t="s">
        <v>5</v>
      </c>
      <c r="CL106" s="104" t="s">
        <v>1</v>
      </c>
      <c r="CM106" s="104" t="s">
        <v>85</v>
      </c>
    </row>
    <row r="107" spans="1:91" s="2" customFormat="1" ht="30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40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</row>
    <row r="108" spans="1:91" s="2" customFormat="1" ht="6.95" customHeight="1">
      <c r="A108" s="35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  <c r="AC108" s="56"/>
      <c r="AD108" s="56"/>
      <c r="AE108" s="56"/>
      <c r="AF108" s="56"/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  <c r="AQ108" s="56"/>
      <c r="AR108" s="40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</row>
  </sheetData>
  <sheetProtection algorithmName="SHA-512" hashValue="1Ev0HNE3NbkuY9Yva+328kbT0gkLSxNIzctcW+qj2lz7o4nN2oFpwemvtNU3HDf9u8EEZfOWKGX+eiy7frU2ww==" saltValue="5IBXc9JjpffsF5y8hF/VGN9SgkcUqUcPRz7R1yzQhTRHR7js1iuQI0HAOVUn0vQ0smNcBQg+H3T/jw6K70VYfg==" spinCount="100000" sheet="1" objects="1" scenarios="1" formatColumns="0" formatRows="0"/>
  <mergeCells count="86">
    <mergeCell ref="AN94:AP94"/>
    <mergeCell ref="AG99:AM99"/>
    <mergeCell ref="AG100:AM100"/>
    <mergeCell ref="AG101:AM101"/>
    <mergeCell ref="AG102:AM102"/>
    <mergeCell ref="AG94:AM94"/>
    <mergeCell ref="AN96:AP96"/>
    <mergeCell ref="AG96:AM96"/>
    <mergeCell ref="AN97:AP97"/>
    <mergeCell ref="AG97:AM97"/>
    <mergeCell ref="AG98:AM98"/>
    <mergeCell ref="K102:AF102"/>
    <mergeCell ref="K103:AF103"/>
    <mergeCell ref="J104:AF104"/>
    <mergeCell ref="J105:AF105"/>
    <mergeCell ref="J106:AF106"/>
    <mergeCell ref="C92:G92"/>
    <mergeCell ref="I92:AF92"/>
    <mergeCell ref="J95:AF95"/>
    <mergeCell ref="J96:AF96"/>
    <mergeCell ref="J97:AF97"/>
    <mergeCell ref="E103:I103"/>
    <mergeCell ref="D104:H104"/>
    <mergeCell ref="D105:H105"/>
    <mergeCell ref="D106:H106"/>
    <mergeCell ref="AG104:AM104"/>
    <mergeCell ref="AG103:AM103"/>
    <mergeCell ref="AG105:AM105"/>
    <mergeCell ref="AG106:AM106"/>
    <mergeCell ref="E102:I102"/>
    <mergeCell ref="D95:H95"/>
    <mergeCell ref="D96:H96"/>
    <mergeCell ref="D97:H97"/>
    <mergeCell ref="D98:H98"/>
    <mergeCell ref="E99:I99"/>
    <mergeCell ref="E100:I100"/>
    <mergeCell ref="E101:I101"/>
    <mergeCell ref="AN102:AP102"/>
    <mergeCell ref="AN103:AP103"/>
    <mergeCell ref="AN104:AP104"/>
    <mergeCell ref="AN105:AP105"/>
    <mergeCell ref="AN106:AP106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J98:AF98"/>
    <mergeCell ref="K99:AF99"/>
    <mergeCell ref="K100:AF100"/>
    <mergeCell ref="K101:AF101"/>
    <mergeCell ref="AN92:AP92"/>
    <mergeCell ref="AG92:AM92"/>
    <mergeCell ref="AN95:AP95"/>
    <mergeCell ref="AG95:AM95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01 - stavební část'!C2" display="/"/>
    <hyperlink ref="A96" location="'02 - septik + filtr + čer...'!C2" display="/"/>
    <hyperlink ref="A97" location="'03 - silnoproudá elektrot...'!C2" display="/"/>
    <hyperlink ref="A99" location="'04-01 - Vnitřní kanalizace'!C2" display="/"/>
    <hyperlink ref="A100" location="'04-02 - Vnitřní vodovod'!C2" display="/"/>
    <hyperlink ref="A101" location="'04-03 - Zařizovací předměty'!C2" display="/"/>
    <hyperlink ref="A102" location="'04-04 - Venkovní vodovod'!C2" display="/"/>
    <hyperlink ref="A103" location="'04-05 - Ostatní'!C2" display="/"/>
    <hyperlink ref="A104" location="'05 - vzduchotechnika'!C2" display="/"/>
    <hyperlink ref="A105" location="'06 - vybavení objektu'!C2" display="/"/>
    <hyperlink ref="A106" location="'07 - vedlejší náklad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6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113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85</v>
      </c>
    </row>
    <row r="4" spans="1:46" s="1" customFormat="1" ht="24.95" customHeight="1">
      <c r="B4" s="21"/>
      <c r="D4" s="120" t="s">
        <v>120</v>
      </c>
      <c r="I4" s="116"/>
      <c r="L4" s="21"/>
      <c r="M4" s="121" t="s">
        <v>10</v>
      </c>
      <c r="AT4" s="18" t="s">
        <v>4</v>
      </c>
    </row>
    <row r="5" spans="1:46" s="1" customFormat="1" ht="6.95" customHeight="1">
      <c r="B5" s="21"/>
      <c r="I5" s="116"/>
      <c r="L5" s="21"/>
    </row>
    <row r="6" spans="1:46" s="1" customFormat="1" ht="12" customHeight="1">
      <c r="B6" s="21"/>
      <c r="D6" s="122" t="s">
        <v>15</v>
      </c>
      <c r="I6" s="116"/>
      <c r="L6" s="21"/>
    </row>
    <row r="7" spans="1:46" s="1" customFormat="1" ht="16.5" customHeight="1">
      <c r="B7" s="21"/>
      <c r="E7" s="333" t="str">
        <f>'Rekapitulace stavby'!K6</f>
        <v>Psí útulek Bety Ostrov - nové zázemí</v>
      </c>
      <c r="F7" s="334"/>
      <c r="G7" s="334"/>
      <c r="H7" s="334"/>
      <c r="I7" s="116"/>
      <c r="L7" s="21"/>
    </row>
    <row r="8" spans="1:46" s="2" customFormat="1" ht="12" customHeight="1">
      <c r="A8" s="35"/>
      <c r="B8" s="40"/>
      <c r="C8" s="35"/>
      <c r="D8" s="122" t="s">
        <v>121</v>
      </c>
      <c r="E8" s="35"/>
      <c r="F8" s="35"/>
      <c r="G8" s="35"/>
      <c r="H8" s="35"/>
      <c r="I8" s="123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5" t="s">
        <v>1539</v>
      </c>
      <c r="F9" s="336"/>
      <c r="G9" s="336"/>
      <c r="H9" s="336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2" t="s">
        <v>17</v>
      </c>
      <c r="E11" s="35"/>
      <c r="F11" s="111" t="s">
        <v>1</v>
      </c>
      <c r="G11" s="35"/>
      <c r="H11" s="35"/>
      <c r="I11" s="124" t="s">
        <v>18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2" t="s">
        <v>19</v>
      </c>
      <c r="E12" s="35"/>
      <c r="F12" s="111" t="s">
        <v>20</v>
      </c>
      <c r="G12" s="35"/>
      <c r="H12" s="35"/>
      <c r="I12" s="124" t="s">
        <v>21</v>
      </c>
      <c r="J12" s="125" t="str">
        <f>'Rekapitulace stavby'!AN8</f>
        <v>13. 8. 2019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23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23</v>
      </c>
      <c r="E14" s="35"/>
      <c r="F14" s="35"/>
      <c r="G14" s="35"/>
      <c r="H14" s="35"/>
      <c r="I14" s="124" t="s">
        <v>24</v>
      </c>
      <c r="J14" s="111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tr">
        <f>IF('Rekapitulace stavby'!E11="","",'Rekapitulace stavby'!E11)</f>
        <v>Město Ostrov</v>
      </c>
      <c r="F15" s="35"/>
      <c r="G15" s="35"/>
      <c r="H15" s="35"/>
      <c r="I15" s="124" t="s">
        <v>26</v>
      </c>
      <c r="J15" s="111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23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2" t="s">
        <v>27</v>
      </c>
      <c r="E17" s="35"/>
      <c r="F17" s="35"/>
      <c r="G17" s="35"/>
      <c r="H17" s="35"/>
      <c r="I17" s="124" t="s">
        <v>24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7" t="str">
        <f>'Rekapitulace stavby'!E14</f>
        <v>Vyplň údaj</v>
      </c>
      <c r="F18" s="338"/>
      <c r="G18" s="338"/>
      <c r="H18" s="338"/>
      <c r="I18" s="124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23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2" t="s">
        <v>29</v>
      </c>
      <c r="E20" s="35"/>
      <c r="F20" s="35"/>
      <c r="G20" s="35"/>
      <c r="H20" s="35"/>
      <c r="I20" s="124" t="s">
        <v>24</v>
      </c>
      <c r="J20" s="111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tr">
        <f>IF('Rekapitulace stavby'!E17="","",'Rekapitulace stavby'!E17)</f>
        <v>Ing.Vladislav Skoček, Ostrov</v>
      </c>
      <c r="F21" s="35"/>
      <c r="G21" s="35"/>
      <c r="H21" s="35"/>
      <c r="I21" s="124" t="s">
        <v>26</v>
      </c>
      <c r="J21" s="111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23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2" t="s">
        <v>32</v>
      </c>
      <c r="E23" s="35"/>
      <c r="F23" s="35"/>
      <c r="G23" s="35"/>
      <c r="H23" s="35"/>
      <c r="I23" s="124" t="s">
        <v>24</v>
      </c>
      <c r="J23" s="111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tr">
        <f>IF('Rekapitulace stavby'!E20="","",'Rekapitulace stavby'!E20)</f>
        <v>Neubauerová Soňa, SK-Projekt Ostrov</v>
      </c>
      <c r="F24" s="35"/>
      <c r="G24" s="35"/>
      <c r="H24" s="35"/>
      <c r="I24" s="124" t="s">
        <v>26</v>
      </c>
      <c r="J24" s="111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23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2" t="s">
        <v>34</v>
      </c>
      <c r="E26" s="35"/>
      <c r="F26" s="35"/>
      <c r="G26" s="35"/>
      <c r="H26" s="35"/>
      <c r="I26" s="123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39" t="s">
        <v>1</v>
      </c>
      <c r="F27" s="339"/>
      <c r="G27" s="339"/>
      <c r="H27" s="339"/>
      <c r="I27" s="128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30"/>
      <c r="E29" s="130"/>
      <c r="F29" s="130"/>
      <c r="G29" s="130"/>
      <c r="H29" s="130"/>
      <c r="I29" s="131"/>
      <c r="J29" s="130"/>
      <c r="K29" s="13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32" t="s">
        <v>35</v>
      </c>
      <c r="E30" s="35"/>
      <c r="F30" s="35"/>
      <c r="G30" s="35"/>
      <c r="H30" s="35"/>
      <c r="I30" s="123"/>
      <c r="J30" s="133">
        <f>ROUND(J119,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34" t="s">
        <v>37</v>
      </c>
      <c r="G32" s="35"/>
      <c r="H32" s="35"/>
      <c r="I32" s="135" t="s">
        <v>36</v>
      </c>
      <c r="J32" s="134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6" t="s">
        <v>39</v>
      </c>
      <c r="E33" s="122" t="s">
        <v>40</v>
      </c>
      <c r="F33" s="137">
        <f>ROUND((SUM(BE119:BE147)),  2)</f>
        <v>0</v>
      </c>
      <c r="G33" s="35"/>
      <c r="H33" s="35"/>
      <c r="I33" s="138">
        <v>0.21</v>
      </c>
      <c r="J33" s="137">
        <f>ROUND(((SUM(BE119:BE147))*I33),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2" t="s">
        <v>41</v>
      </c>
      <c r="F34" s="137">
        <f>ROUND((SUM(BF119:BF147)),  2)</f>
        <v>0</v>
      </c>
      <c r="G34" s="35"/>
      <c r="H34" s="35"/>
      <c r="I34" s="138">
        <v>0.15</v>
      </c>
      <c r="J34" s="137">
        <f>ROUND(((SUM(BF119:BF147))*I34),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2" t="s">
        <v>42</v>
      </c>
      <c r="F35" s="137">
        <f>ROUND((SUM(BG119:BG147)),  2)</f>
        <v>0</v>
      </c>
      <c r="G35" s="35"/>
      <c r="H35" s="35"/>
      <c r="I35" s="138">
        <v>0.21</v>
      </c>
      <c r="J35" s="137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2" t="s">
        <v>43</v>
      </c>
      <c r="F36" s="137">
        <f>ROUND((SUM(BH119:BH147)),  2)</f>
        <v>0</v>
      </c>
      <c r="G36" s="35"/>
      <c r="H36" s="35"/>
      <c r="I36" s="138">
        <v>0.15</v>
      </c>
      <c r="J36" s="137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2" t="s">
        <v>44</v>
      </c>
      <c r="F37" s="137">
        <f>ROUND((SUM(BI119:BI147)),  2)</f>
        <v>0</v>
      </c>
      <c r="G37" s="35"/>
      <c r="H37" s="35"/>
      <c r="I37" s="138">
        <v>0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23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9"/>
      <c r="D39" s="140" t="s">
        <v>45</v>
      </c>
      <c r="E39" s="141"/>
      <c r="F39" s="141"/>
      <c r="G39" s="142" t="s">
        <v>46</v>
      </c>
      <c r="H39" s="143" t="s">
        <v>47</v>
      </c>
      <c r="I39" s="144"/>
      <c r="J39" s="145">
        <f>SUM(J30:J37)</f>
        <v>0</v>
      </c>
      <c r="K39" s="146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16"/>
      <c r="L41" s="21"/>
    </row>
    <row r="42" spans="1:31" s="1" customFormat="1" ht="14.45" customHeight="1">
      <c r="B42" s="21"/>
      <c r="I42" s="116"/>
      <c r="L42" s="21"/>
    </row>
    <row r="43" spans="1:31" s="1" customFormat="1" ht="14.45" customHeight="1">
      <c r="B43" s="21"/>
      <c r="I43" s="116"/>
      <c r="L43" s="21"/>
    </row>
    <row r="44" spans="1:31" s="1" customFormat="1" ht="14.45" customHeight="1">
      <c r="B44" s="21"/>
      <c r="I44" s="116"/>
      <c r="L44" s="21"/>
    </row>
    <row r="45" spans="1:31" s="1" customFormat="1" ht="14.45" customHeight="1">
      <c r="B45" s="21"/>
      <c r="I45" s="116"/>
      <c r="L45" s="21"/>
    </row>
    <row r="46" spans="1:31" s="1" customFormat="1" ht="14.45" customHeight="1">
      <c r="B46" s="21"/>
      <c r="I46" s="116"/>
      <c r="L46" s="21"/>
    </row>
    <row r="47" spans="1:31" s="1" customFormat="1" ht="14.45" customHeight="1">
      <c r="B47" s="21"/>
      <c r="I47" s="116"/>
      <c r="L47" s="21"/>
    </row>
    <row r="48" spans="1:31" s="1" customFormat="1" ht="14.45" customHeight="1">
      <c r="B48" s="21"/>
      <c r="I48" s="116"/>
      <c r="L48" s="21"/>
    </row>
    <row r="49" spans="1:31" s="1" customFormat="1" ht="14.45" customHeight="1">
      <c r="B49" s="21"/>
      <c r="I49" s="116"/>
      <c r="L49" s="21"/>
    </row>
    <row r="50" spans="1:31" s="2" customFormat="1" ht="14.45" customHeight="1">
      <c r="B50" s="52"/>
      <c r="D50" s="147" t="s">
        <v>48</v>
      </c>
      <c r="E50" s="148"/>
      <c r="F50" s="148"/>
      <c r="G50" s="147" t="s">
        <v>49</v>
      </c>
      <c r="H50" s="148"/>
      <c r="I50" s="149"/>
      <c r="J50" s="148"/>
      <c r="K50" s="148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50" t="s">
        <v>50</v>
      </c>
      <c r="E61" s="151"/>
      <c r="F61" s="152" t="s">
        <v>51</v>
      </c>
      <c r="G61" s="150" t="s">
        <v>50</v>
      </c>
      <c r="H61" s="151"/>
      <c r="I61" s="153"/>
      <c r="J61" s="154" t="s">
        <v>51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7" t="s">
        <v>52</v>
      </c>
      <c r="E65" s="155"/>
      <c r="F65" s="155"/>
      <c r="G65" s="147" t="s">
        <v>53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50" t="s">
        <v>50</v>
      </c>
      <c r="E76" s="151"/>
      <c r="F76" s="152" t="s">
        <v>51</v>
      </c>
      <c r="G76" s="150" t="s">
        <v>50</v>
      </c>
      <c r="H76" s="151"/>
      <c r="I76" s="153"/>
      <c r="J76" s="154" t="s">
        <v>51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123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40" t="str">
        <f>E7</f>
        <v>Psí útulek Bety Ostrov - nové zázemí</v>
      </c>
      <c r="F85" s="341"/>
      <c r="G85" s="341"/>
      <c r="H85" s="341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121</v>
      </c>
      <c r="D86" s="37"/>
      <c r="E86" s="37"/>
      <c r="F86" s="37"/>
      <c r="G86" s="37"/>
      <c r="H86" s="37"/>
      <c r="I86" s="123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8" t="str">
        <f>E9</f>
        <v>05 - vzduchotechnika</v>
      </c>
      <c r="F87" s="342"/>
      <c r="G87" s="342"/>
      <c r="H87" s="342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 xml:space="preserve"> </v>
      </c>
      <c r="G89" s="37"/>
      <c r="H89" s="37"/>
      <c r="I89" s="124" t="s">
        <v>21</v>
      </c>
      <c r="J89" s="67" t="str">
        <f>IF(J12="","",J12)</f>
        <v>13. 8. 2019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27.95" customHeight="1">
      <c r="A91" s="35"/>
      <c r="B91" s="36"/>
      <c r="C91" s="30" t="s">
        <v>23</v>
      </c>
      <c r="D91" s="37"/>
      <c r="E91" s="37"/>
      <c r="F91" s="28" t="str">
        <f>E15</f>
        <v>Město Ostrov</v>
      </c>
      <c r="G91" s="37"/>
      <c r="H91" s="37"/>
      <c r="I91" s="124" t="s">
        <v>29</v>
      </c>
      <c r="J91" s="33" t="str">
        <f>E21</f>
        <v>Ing.Vladislav Skoček, Ostrov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7.9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124" t="s">
        <v>32</v>
      </c>
      <c r="J92" s="33" t="str">
        <f>E24</f>
        <v>Neubauerová Soňa, SK-Projekt Ostrov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23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63" t="s">
        <v>124</v>
      </c>
      <c r="D94" s="164"/>
      <c r="E94" s="164"/>
      <c r="F94" s="164"/>
      <c r="G94" s="164"/>
      <c r="H94" s="164"/>
      <c r="I94" s="165"/>
      <c r="J94" s="166" t="s">
        <v>125</v>
      </c>
      <c r="K94" s="16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7" t="s">
        <v>126</v>
      </c>
      <c r="D96" s="37"/>
      <c r="E96" s="37"/>
      <c r="F96" s="37"/>
      <c r="G96" s="37"/>
      <c r="H96" s="37"/>
      <c r="I96" s="123"/>
      <c r="J96" s="85">
        <f>J119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127</v>
      </c>
    </row>
    <row r="97" spans="1:31" s="9" customFormat="1" ht="24.95" customHeight="1">
      <c r="B97" s="168"/>
      <c r="C97" s="169"/>
      <c r="D97" s="170" t="s">
        <v>140</v>
      </c>
      <c r="E97" s="171"/>
      <c r="F97" s="171"/>
      <c r="G97" s="171"/>
      <c r="H97" s="171"/>
      <c r="I97" s="172"/>
      <c r="J97" s="173">
        <f>J120</f>
        <v>0</v>
      </c>
      <c r="K97" s="169"/>
      <c r="L97" s="174"/>
    </row>
    <row r="98" spans="1:31" s="10" customFormat="1" ht="19.899999999999999" customHeight="1">
      <c r="B98" s="175"/>
      <c r="C98" s="105"/>
      <c r="D98" s="176" t="s">
        <v>1540</v>
      </c>
      <c r="E98" s="177"/>
      <c r="F98" s="177"/>
      <c r="G98" s="177"/>
      <c r="H98" s="177"/>
      <c r="I98" s="178"/>
      <c r="J98" s="179">
        <f>J121</f>
        <v>0</v>
      </c>
      <c r="K98" s="105"/>
      <c r="L98" s="180"/>
    </row>
    <row r="99" spans="1:31" s="9" customFormat="1" ht="24.95" customHeight="1">
      <c r="B99" s="168"/>
      <c r="C99" s="169"/>
      <c r="D99" s="170" t="s">
        <v>1530</v>
      </c>
      <c r="E99" s="171"/>
      <c r="F99" s="171"/>
      <c r="G99" s="171"/>
      <c r="H99" s="171"/>
      <c r="I99" s="172"/>
      <c r="J99" s="173">
        <f>J144</f>
        <v>0</v>
      </c>
      <c r="K99" s="169"/>
      <c r="L99" s="174"/>
    </row>
    <row r="100" spans="1:31" s="2" customFormat="1" ht="21.75" customHeight="1">
      <c r="A100" s="35"/>
      <c r="B100" s="36"/>
      <c r="C100" s="37"/>
      <c r="D100" s="37"/>
      <c r="E100" s="37"/>
      <c r="F100" s="37"/>
      <c r="G100" s="37"/>
      <c r="H100" s="37"/>
      <c r="I100" s="123"/>
      <c r="J100" s="37"/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31" s="2" customFormat="1" ht="6.95" customHeight="1">
      <c r="A101" s="35"/>
      <c r="B101" s="55"/>
      <c r="C101" s="56"/>
      <c r="D101" s="56"/>
      <c r="E101" s="56"/>
      <c r="F101" s="56"/>
      <c r="G101" s="56"/>
      <c r="H101" s="56"/>
      <c r="I101" s="159"/>
      <c r="J101" s="56"/>
      <c r="K101" s="56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pans="1:31" s="2" customFormat="1" ht="6.95" customHeight="1">
      <c r="A105" s="35"/>
      <c r="B105" s="57"/>
      <c r="C105" s="58"/>
      <c r="D105" s="58"/>
      <c r="E105" s="58"/>
      <c r="F105" s="58"/>
      <c r="G105" s="58"/>
      <c r="H105" s="58"/>
      <c r="I105" s="162"/>
      <c r="J105" s="58"/>
      <c r="K105" s="58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24.95" customHeight="1">
      <c r="A106" s="35"/>
      <c r="B106" s="36"/>
      <c r="C106" s="24" t="s">
        <v>152</v>
      </c>
      <c r="D106" s="37"/>
      <c r="E106" s="37"/>
      <c r="F106" s="37"/>
      <c r="G106" s="37"/>
      <c r="H106" s="37"/>
      <c r="I106" s="123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5" customHeight="1">
      <c r="A107" s="35"/>
      <c r="B107" s="36"/>
      <c r="C107" s="37"/>
      <c r="D107" s="37"/>
      <c r="E107" s="37"/>
      <c r="F107" s="37"/>
      <c r="G107" s="37"/>
      <c r="H107" s="37"/>
      <c r="I107" s="123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15</v>
      </c>
      <c r="D108" s="37"/>
      <c r="E108" s="37"/>
      <c r="F108" s="37"/>
      <c r="G108" s="37"/>
      <c r="H108" s="37"/>
      <c r="I108" s="123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340" t="str">
        <f>E7</f>
        <v>Psí útulek Bety Ostrov - nové zázemí</v>
      </c>
      <c r="F109" s="341"/>
      <c r="G109" s="341"/>
      <c r="H109" s="341"/>
      <c r="I109" s="123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121</v>
      </c>
      <c r="D110" s="37"/>
      <c r="E110" s="37"/>
      <c r="F110" s="37"/>
      <c r="G110" s="37"/>
      <c r="H110" s="37"/>
      <c r="I110" s="123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308" t="str">
        <f>E9</f>
        <v>05 - vzduchotechnika</v>
      </c>
      <c r="F111" s="342"/>
      <c r="G111" s="342"/>
      <c r="H111" s="342"/>
      <c r="I111" s="123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123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19</v>
      </c>
      <c r="D113" s="37"/>
      <c r="E113" s="37"/>
      <c r="F113" s="28" t="str">
        <f>F12</f>
        <v xml:space="preserve"> </v>
      </c>
      <c r="G113" s="37"/>
      <c r="H113" s="37"/>
      <c r="I113" s="124" t="s">
        <v>21</v>
      </c>
      <c r="J113" s="67" t="str">
        <f>IF(J12="","",J12)</f>
        <v>13. 8. 2019</v>
      </c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123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27.95" customHeight="1">
      <c r="A115" s="35"/>
      <c r="B115" s="36"/>
      <c r="C115" s="30" t="s">
        <v>23</v>
      </c>
      <c r="D115" s="37"/>
      <c r="E115" s="37"/>
      <c r="F115" s="28" t="str">
        <f>E15</f>
        <v>Město Ostrov</v>
      </c>
      <c r="G115" s="37"/>
      <c r="H115" s="37"/>
      <c r="I115" s="124" t="s">
        <v>29</v>
      </c>
      <c r="J115" s="33" t="str">
        <f>E21</f>
        <v>Ing.Vladislav Skoček, Ostrov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27.95" customHeight="1">
      <c r="A116" s="35"/>
      <c r="B116" s="36"/>
      <c r="C116" s="30" t="s">
        <v>27</v>
      </c>
      <c r="D116" s="37"/>
      <c r="E116" s="37"/>
      <c r="F116" s="28" t="str">
        <f>IF(E18="","",E18)</f>
        <v>Vyplň údaj</v>
      </c>
      <c r="G116" s="37"/>
      <c r="H116" s="37"/>
      <c r="I116" s="124" t="s">
        <v>32</v>
      </c>
      <c r="J116" s="33" t="str">
        <f>E24</f>
        <v>Neubauerová Soňa, SK-Projekt Ostrov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0.35" customHeight="1">
      <c r="A117" s="35"/>
      <c r="B117" s="36"/>
      <c r="C117" s="37"/>
      <c r="D117" s="37"/>
      <c r="E117" s="37"/>
      <c r="F117" s="37"/>
      <c r="G117" s="37"/>
      <c r="H117" s="37"/>
      <c r="I117" s="123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11" customFormat="1" ht="29.25" customHeight="1">
      <c r="A118" s="181"/>
      <c r="B118" s="182"/>
      <c r="C118" s="183" t="s">
        <v>153</v>
      </c>
      <c r="D118" s="184" t="s">
        <v>60</v>
      </c>
      <c r="E118" s="184" t="s">
        <v>56</v>
      </c>
      <c r="F118" s="184" t="s">
        <v>57</v>
      </c>
      <c r="G118" s="184" t="s">
        <v>154</v>
      </c>
      <c r="H118" s="184" t="s">
        <v>155</v>
      </c>
      <c r="I118" s="185" t="s">
        <v>156</v>
      </c>
      <c r="J118" s="186" t="s">
        <v>125</v>
      </c>
      <c r="K118" s="187" t="s">
        <v>157</v>
      </c>
      <c r="L118" s="188"/>
      <c r="M118" s="76" t="s">
        <v>1</v>
      </c>
      <c r="N118" s="77" t="s">
        <v>39</v>
      </c>
      <c r="O118" s="77" t="s">
        <v>158</v>
      </c>
      <c r="P118" s="77" t="s">
        <v>159</v>
      </c>
      <c r="Q118" s="77" t="s">
        <v>160</v>
      </c>
      <c r="R118" s="77" t="s">
        <v>161</v>
      </c>
      <c r="S118" s="77" t="s">
        <v>162</v>
      </c>
      <c r="T118" s="78" t="s">
        <v>163</v>
      </c>
      <c r="U118" s="181"/>
      <c r="V118" s="181"/>
      <c r="W118" s="181"/>
      <c r="X118" s="181"/>
      <c r="Y118" s="181"/>
      <c r="Z118" s="181"/>
      <c r="AA118" s="181"/>
      <c r="AB118" s="181"/>
      <c r="AC118" s="181"/>
      <c r="AD118" s="181"/>
      <c r="AE118" s="181"/>
    </row>
    <row r="119" spans="1:65" s="2" customFormat="1" ht="22.9" customHeight="1">
      <c r="A119" s="35"/>
      <c r="B119" s="36"/>
      <c r="C119" s="83" t="s">
        <v>164</v>
      </c>
      <c r="D119" s="37"/>
      <c r="E119" s="37"/>
      <c r="F119" s="37"/>
      <c r="G119" s="37"/>
      <c r="H119" s="37"/>
      <c r="I119" s="123"/>
      <c r="J119" s="189">
        <f>BK119</f>
        <v>0</v>
      </c>
      <c r="K119" s="37"/>
      <c r="L119" s="40"/>
      <c r="M119" s="79"/>
      <c r="N119" s="190"/>
      <c r="O119" s="80"/>
      <c r="P119" s="191">
        <f>P120+P144</f>
        <v>0</v>
      </c>
      <c r="Q119" s="80"/>
      <c r="R119" s="191">
        <f>R120+R144</f>
        <v>3.5999999999999999E-3</v>
      </c>
      <c r="S119" s="80"/>
      <c r="T119" s="192">
        <f>T120+T144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74</v>
      </c>
      <c r="AU119" s="18" t="s">
        <v>127</v>
      </c>
      <c r="BK119" s="193">
        <f>BK120+BK144</f>
        <v>0</v>
      </c>
    </row>
    <row r="120" spans="1:65" s="12" customFormat="1" ht="25.9" customHeight="1">
      <c r="B120" s="194"/>
      <c r="C120" s="195"/>
      <c r="D120" s="196" t="s">
        <v>74</v>
      </c>
      <c r="E120" s="197" t="s">
        <v>618</v>
      </c>
      <c r="F120" s="197" t="s">
        <v>619</v>
      </c>
      <c r="G120" s="195"/>
      <c r="H120" s="195"/>
      <c r="I120" s="198"/>
      <c r="J120" s="199">
        <f>BK120</f>
        <v>0</v>
      </c>
      <c r="K120" s="195"/>
      <c r="L120" s="200"/>
      <c r="M120" s="201"/>
      <c r="N120" s="202"/>
      <c r="O120" s="202"/>
      <c r="P120" s="203">
        <f>P121</f>
        <v>0</v>
      </c>
      <c r="Q120" s="202"/>
      <c r="R120" s="203">
        <f>R121</f>
        <v>3.5999999999999999E-3</v>
      </c>
      <c r="S120" s="202"/>
      <c r="T120" s="204">
        <f>T121</f>
        <v>0</v>
      </c>
      <c r="AR120" s="205" t="s">
        <v>85</v>
      </c>
      <c r="AT120" s="206" t="s">
        <v>74</v>
      </c>
      <c r="AU120" s="206" t="s">
        <v>75</v>
      </c>
      <c r="AY120" s="205" t="s">
        <v>167</v>
      </c>
      <c r="BK120" s="207">
        <f>BK121</f>
        <v>0</v>
      </c>
    </row>
    <row r="121" spans="1:65" s="12" customFormat="1" ht="22.9" customHeight="1">
      <c r="B121" s="194"/>
      <c r="C121" s="195"/>
      <c r="D121" s="196" t="s">
        <v>74</v>
      </c>
      <c r="E121" s="208" t="s">
        <v>1541</v>
      </c>
      <c r="F121" s="208" t="s">
        <v>1542</v>
      </c>
      <c r="G121" s="195"/>
      <c r="H121" s="195"/>
      <c r="I121" s="198"/>
      <c r="J121" s="209">
        <f>BK121</f>
        <v>0</v>
      </c>
      <c r="K121" s="195"/>
      <c r="L121" s="200"/>
      <c r="M121" s="201"/>
      <c r="N121" s="202"/>
      <c r="O121" s="202"/>
      <c r="P121" s="203">
        <f>SUM(P122:P143)</f>
        <v>0</v>
      </c>
      <c r="Q121" s="202"/>
      <c r="R121" s="203">
        <f>SUM(R122:R143)</f>
        <v>3.5999999999999999E-3</v>
      </c>
      <c r="S121" s="202"/>
      <c r="T121" s="204">
        <f>SUM(T122:T143)</f>
        <v>0</v>
      </c>
      <c r="AR121" s="205" t="s">
        <v>85</v>
      </c>
      <c r="AT121" s="206" t="s">
        <v>74</v>
      </c>
      <c r="AU121" s="206" t="s">
        <v>83</v>
      </c>
      <c r="AY121" s="205" t="s">
        <v>167</v>
      </c>
      <c r="BK121" s="207">
        <f>SUM(BK122:BK143)</f>
        <v>0</v>
      </c>
    </row>
    <row r="122" spans="1:65" s="2" customFormat="1" ht="16.5" customHeight="1">
      <c r="A122" s="35"/>
      <c r="B122" s="36"/>
      <c r="C122" s="210" t="s">
        <v>83</v>
      </c>
      <c r="D122" s="210" t="s">
        <v>169</v>
      </c>
      <c r="E122" s="211" t="s">
        <v>1543</v>
      </c>
      <c r="F122" s="212" t="s">
        <v>1544</v>
      </c>
      <c r="G122" s="213" t="s">
        <v>307</v>
      </c>
      <c r="H122" s="214">
        <v>4</v>
      </c>
      <c r="I122" s="215"/>
      <c r="J122" s="214">
        <f>ROUND(I122*H122,2)</f>
        <v>0</v>
      </c>
      <c r="K122" s="216"/>
      <c r="L122" s="40"/>
      <c r="M122" s="217" t="s">
        <v>1</v>
      </c>
      <c r="N122" s="218" t="s">
        <v>40</v>
      </c>
      <c r="O122" s="72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1" t="s">
        <v>264</v>
      </c>
      <c r="AT122" s="221" t="s">
        <v>169</v>
      </c>
      <c r="AU122" s="221" t="s">
        <v>85</v>
      </c>
      <c r="AY122" s="18" t="s">
        <v>167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8" t="s">
        <v>83</v>
      </c>
      <c r="BK122" s="222">
        <f>ROUND(I122*H122,2)</f>
        <v>0</v>
      </c>
      <c r="BL122" s="18" t="s">
        <v>264</v>
      </c>
      <c r="BM122" s="221" t="s">
        <v>1545</v>
      </c>
    </row>
    <row r="123" spans="1:65" s="2" customFormat="1" ht="24" customHeight="1">
      <c r="A123" s="35"/>
      <c r="B123" s="36"/>
      <c r="C123" s="256" t="s">
        <v>85</v>
      </c>
      <c r="D123" s="256" t="s">
        <v>245</v>
      </c>
      <c r="E123" s="257" t="s">
        <v>1546</v>
      </c>
      <c r="F123" s="258" t="s">
        <v>1547</v>
      </c>
      <c r="G123" s="259" t="s">
        <v>307</v>
      </c>
      <c r="H123" s="260">
        <v>4</v>
      </c>
      <c r="I123" s="261"/>
      <c r="J123" s="260">
        <f>ROUND(I123*H123,2)</f>
        <v>0</v>
      </c>
      <c r="K123" s="262"/>
      <c r="L123" s="263"/>
      <c r="M123" s="264" t="s">
        <v>1</v>
      </c>
      <c r="N123" s="265" t="s">
        <v>40</v>
      </c>
      <c r="O123" s="72"/>
      <c r="P123" s="219">
        <f>O123*H123</f>
        <v>0</v>
      </c>
      <c r="Q123" s="219">
        <v>8.9999999999999998E-4</v>
      </c>
      <c r="R123" s="219">
        <f>Q123*H123</f>
        <v>3.5999999999999999E-3</v>
      </c>
      <c r="S123" s="219">
        <v>0</v>
      </c>
      <c r="T123" s="22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1" t="s">
        <v>359</v>
      </c>
      <c r="AT123" s="221" t="s">
        <v>245</v>
      </c>
      <c r="AU123" s="221" t="s">
        <v>85</v>
      </c>
      <c r="AY123" s="18" t="s">
        <v>167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8" t="s">
        <v>83</v>
      </c>
      <c r="BK123" s="222">
        <f>ROUND(I123*H123,2)</f>
        <v>0</v>
      </c>
      <c r="BL123" s="18" t="s">
        <v>264</v>
      </c>
      <c r="BM123" s="221" t="s">
        <v>1548</v>
      </c>
    </row>
    <row r="124" spans="1:65" s="2" customFormat="1" ht="16.5" customHeight="1">
      <c r="A124" s="35"/>
      <c r="B124" s="36"/>
      <c r="C124" s="210" t="s">
        <v>183</v>
      </c>
      <c r="D124" s="210" t="s">
        <v>169</v>
      </c>
      <c r="E124" s="211" t="s">
        <v>1549</v>
      </c>
      <c r="F124" s="212" t="s">
        <v>1550</v>
      </c>
      <c r="G124" s="213" t="s">
        <v>307</v>
      </c>
      <c r="H124" s="214">
        <v>1</v>
      </c>
      <c r="I124" s="215"/>
      <c r="J124" s="214">
        <f>ROUND(I124*H124,2)</f>
        <v>0</v>
      </c>
      <c r="K124" s="216"/>
      <c r="L124" s="40"/>
      <c r="M124" s="217" t="s">
        <v>1</v>
      </c>
      <c r="N124" s="218" t="s">
        <v>40</v>
      </c>
      <c r="O124" s="72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1" t="s">
        <v>264</v>
      </c>
      <c r="AT124" s="221" t="s">
        <v>169</v>
      </c>
      <c r="AU124" s="221" t="s">
        <v>85</v>
      </c>
      <c r="AY124" s="18" t="s">
        <v>167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8" t="s">
        <v>83</v>
      </c>
      <c r="BK124" s="222">
        <f>ROUND(I124*H124,2)</f>
        <v>0</v>
      </c>
      <c r="BL124" s="18" t="s">
        <v>264</v>
      </c>
      <c r="BM124" s="221" t="s">
        <v>1551</v>
      </c>
    </row>
    <row r="125" spans="1:65" s="2" customFormat="1" ht="16.5" customHeight="1">
      <c r="A125" s="35"/>
      <c r="B125" s="36"/>
      <c r="C125" s="256" t="s">
        <v>173</v>
      </c>
      <c r="D125" s="256" t="s">
        <v>245</v>
      </c>
      <c r="E125" s="257" t="s">
        <v>1552</v>
      </c>
      <c r="F125" s="258" t="s">
        <v>1553</v>
      </c>
      <c r="G125" s="259" t="s">
        <v>307</v>
      </c>
      <c r="H125" s="260">
        <v>1</v>
      </c>
      <c r="I125" s="261"/>
      <c r="J125" s="260">
        <f>ROUND(I125*H125,2)</f>
        <v>0</v>
      </c>
      <c r="K125" s="262"/>
      <c r="L125" s="263"/>
      <c r="M125" s="264" t="s">
        <v>1</v>
      </c>
      <c r="N125" s="265" t="s">
        <v>40</v>
      </c>
      <c r="O125" s="72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1" t="s">
        <v>359</v>
      </c>
      <c r="AT125" s="221" t="s">
        <v>245</v>
      </c>
      <c r="AU125" s="221" t="s">
        <v>85</v>
      </c>
      <c r="AY125" s="18" t="s">
        <v>167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8" t="s">
        <v>83</v>
      </c>
      <c r="BK125" s="222">
        <f>ROUND(I125*H125,2)</f>
        <v>0</v>
      </c>
      <c r="BL125" s="18" t="s">
        <v>264</v>
      </c>
      <c r="BM125" s="221" t="s">
        <v>1554</v>
      </c>
    </row>
    <row r="126" spans="1:65" s="2" customFormat="1" ht="24" customHeight="1">
      <c r="A126" s="35"/>
      <c r="B126" s="36"/>
      <c r="C126" s="210" t="s">
        <v>194</v>
      </c>
      <c r="D126" s="210" t="s">
        <v>169</v>
      </c>
      <c r="E126" s="211" t="s">
        <v>1555</v>
      </c>
      <c r="F126" s="212" t="s">
        <v>1556</v>
      </c>
      <c r="G126" s="213" t="s">
        <v>338</v>
      </c>
      <c r="H126" s="214">
        <v>8.5</v>
      </c>
      <c r="I126" s="215"/>
      <c r="J126" s="214">
        <f>ROUND(I126*H126,2)</f>
        <v>0</v>
      </c>
      <c r="K126" s="216"/>
      <c r="L126" s="40"/>
      <c r="M126" s="217" t="s">
        <v>1</v>
      </c>
      <c r="N126" s="218" t="s">
        <v>40</v>
      </c>
      <c r="O126" s="72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1" t="s">
        <v>264</v>
      </c>
      <c r="AT126" s="221" t="s">
        <v>169</v>
      </c>
      <c r="AU126" s="221" t="s">
        <v>85</v>
      </c>
      <c r="AY126" s="18" t="s">
        <v>167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8" t="s">
        <v>83</v>
      </c>
      <c r="BK126" s="222">
        <f>ROUND(I126*H126,2)</f>
        <v>0</v>
      </c>
      <c r="BL126" s="18" t="s">
        <v>264</v>
      </c>
      <c r="BM126" s="221" t="s">
        <v>1557</v>
      </c>
    </row>
    <row r="127" spans="1:65" s="13" customFormat="1" ht="11.25">
      <c r="B127" s="223"/>
      <c r="C127" s="224"/>
      <c r="D127" s="225" t="s">
        <v>175</v>
      </c>
      <c r="E127" s="226" t="s">
        <v>1</v>
      </c>
      <c r="F127" s="227" t="s">
        <v>1558</v>
      </c>
      <c r="G127" s="224"/>
      <c r="H127" s="226" t="s">
        <v>1</v>
      </c>
      <c r="I127" s="228"/>
      <c r="J127" s="224"/>
      <c r="K127" s="224"/>
      <c r="L127" s="229"/>
      <c r="M127" s="230"/>
      <c r="N127" s="231"/>
      <c r="O127" s="231"/>
      <c r="P127" s="231"/>
      <c r="Q127" s="231"/>
      <c r="R127" s="231"/>
      <c r="S127" s="231"/>
      <c r="T127" s="232"/>
      <c r="AT127" s="233" t="s">
        <v>175</v>
      </c>
      <c r="AU127" s="233" t="s">
        <v>85</v>
      </c>
      <c r="AV127" s="13" t="s">
        <v>83</v>
      </c>
      <c r="AW127" s="13" t="s">
        <v>31</v>
      </c>
      <c r="AX127" s="13" t="s">
        <v>75</v>
      </c>
      <c r="AY127" s="233" t="s">
        <v>167</v>
      </c>
    </row>
    <row r="128" spans="1:65" s="14" customFormat="1" ht="11.25">
      <c r="B128" s="234"/>
      <c r="C128" s="235"/>
      <c r="D128" s="225" t="s">
        <v>175</v>
      </c>
      <c r="E128" s="236" t="s">
        <v>1</v>
      </c>
      <c r="F128" s="237" t="s">
        <v>1559</v>
      </c>
      <c r="G128" s="235"/>
      <c r="H128" s="238">
        <v>6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AT128" s="244" t="s">
        <v>175</v>
      </c>
      <c r="AU128" s="244" t="s">
        <v>85</v>
      </c>
      <c r="AV128" s="14" t="s">
        <v>85</v>
      </c>
      <c r="AW128" s="14" t="s">
        <v>31</v>
      </c>
      <c r="AX128" s="14" t="s">
        <v>75</v>
      </c>
      <c r="AY128" s="244" t="s">
        <v>167</v>
      </c>
    </row>
    <row r="129" spans="1:65" s="13" customFormat="1" ht="11.25">
      <c r="B129" s="223"/>
      <c r="C129" s="224"/>
      <c r="D129" s="225" t="s">
        <v>175</v>
      </c>
      <c r="E129" s="226" t="s">
        <v>1</v>
      </c>
      <c r="F129" s="227" t="s">
        <v>1560</v>
      </c>
      <c r="G129" s="224"/>
      <c r="H129" s="226" t="s">
        <v>1</v>
      </c>
      <c r="I129" s="228"/>
      <c r="J129" s="224"/>
      <c r="K129" s="224"/>
      <c r="L129" s="229"/>
      <c r="M129" s="230"/>
      <c r="N129" s="231"/>
      <c r="O129" s="231"/>
      <c r="P129" s="231"/>
      <c r="Q129" s="231"/>
      <c r="R129" s="231"/>
      <c r="S129" s="231"/>
      <c r="T129" s="232"/>
      <c r="AT129" s="233" t="s">
        <v>175</v>
      </c>
      <c r="AU129" s="233" t="s">
        <v>85</v>
      </c>
      <c r="AV129" s="13" t="s">
        <v>83</v>
      </c>
      <c r="AW129" s="13" t="s">
        <v>31</v>
      </c>
      <c r="AX129" s="13" t="s">
        <v>75</v>
      </c>
      <c r="AY129" s="233" t="s">
        <v>167</v>
      </c>
    </row>
    <row r="130" spans="1:65" s="14" customFormat="1" ht="11.25">
      <c r="B130" s="234"/>
      <c r="C130" s="235"/>
      <c r="D130" s="225" t="s">
        <v>175</v>
      </c>
      <c r="E130" s="236" t="s">
        <v>1</v>
      </c>
      <c r="F130" s="237" t="s">
        <v>1561</v>
      </c>
      <c r="G130" s="235"/>
      <c r="H130" s="238">
        <v>2.5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AT130" s="244" t="s">
        <v>175</v>
      </c>
      <c r="AU130" s="244" t="s">
        <v>85</v>
      </c>
      <c r="AV130" s="14" t="s">
        <v>85</v>
      </c>
      <c r="AW130" s="14" t="s">
        <v>31</v>
      </c>
      <c r="AX130" s="14" t="s">
        <v>75</v>
      </c>
      <c r="AY130" s="244" t="s">
        <v>167</v>
      </c>
    </row>
    <row r="131" spans="1:65" s="15" customFormat="1" ht="11.25">
      <c r="B131" s="245"/>
      <c r="C131" s="246"/>
      <c r="D131" s="225" t="s">
        <v>175</v>
      </c>
      <c r="E131" s="247" t="s">
        <v>1</v>
      </c>
      <c r="F131" s="248" t="s">
        <v>202</v>
      </c>
      <c r="G131" s="246"/>
      <c r="H131" s="249">
        <v>8.5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AT131" s="255" t="s">
        <v>175</v>
      </c>
      <c r="AU131" s="255" t="s">
        <v>85</v>
      </c>
      <c r="AV131" s="15" t="s">
        <v>173</v>
      </c>
      <c r="AW131" s="15" t="s">
        <v>31</v>
      </c>
      <c r="AX131" s="15" t="s">
        <v>83</v>
      </c>
      <c r="AY131" s="255" t="s">
        <v>167</v>
      </c>
    </row>
    <row r="132" spans="1:65" s="2" customFormat="1" ht="16.5" customHeight="1">
      <c r="A132" s="35"/>
      <c r="B132" s="36"/>
      <c r="C132" s="256" t="s">
        <v>203</v>
      </c>
      <c r="D132" s="256" t="s">
        <v>245</v>
      </c>
      <c r="E132" s="257" t="s">
        <v>1562</v>
      </c>
      <c r="F132" s="258" t="s">
        <v>1563</v>
      </c>
      <c r="G132" s="259" t="s">
        <v>338</v>
      </c>
      <c r="H132" s="260">
        <v>6</v>
      </c>
      <c r="I132" s="261"/>
      <c r="J132" s="260">
        <f>ROUND(I132*H132,2)</f>
        <v>0</v>
      </c>
      <c r="K132" s="262"/>
      <c r="L132" s="263"/>
      <c r="M132" s="264" t="s">
        <v>1</v>
      </c>
      <c r="N132" s="265" t="s">
        <v>40</v>
      </c>
      <c r="O132" s="72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1" t="s">
        <v>359</v>
      </c>
      <c r="AT132" s="221" t="s">
        <v>245</v>
      </c>
      <c r="AU132" s="221" t="s">
        <v>85</v>
      </c>
      <c r="AY132" s="18" t="s">
        <v>167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8" t="s">
        <v>83</v>
      </c>
      <c r="BK132" s="222">
        <f>ROUND(I132*H132,2)</f>
        <v>0</v>
      </c>
      <c r="BL132" s="18" t="s">
        <v>264</v>
      </c>
      <c r="BM132" s="221" t="s">
        <v>1564</v>
      </c>
    </row>
    <row r="133" spans="1:65" s="2" customFormat="1" ht="16.5" customHeight="1">
      <c r="A133" s="35"/>
      <c r="B133" s="36"/>
      <c r="C133" s="256" t="s">
        <v>210</v>
      </c>
      <c r="D133" s="256" t="s">
        <v>245</v>
      </c>
      <c r="E133" s="257" t="s">
        <v>1565</v>
      </c>
      <c r="F133" s="258" t="s">
        <v>1566</v>
      </c>
      <c r="G133" s="259" t="s">
        <v>307</v>
      </c>
      <c r="H133" s="260">
        <v>5</v>
      </c>
      <c r="I133" s="261"/>
      <c r="J133" s="260">
        <f>ROUND(I133*H133,2)</f>
        <v>0</v>
      </c>
      <c r="K133" s="262"/>
      <c r="L133" s="263"/>
      <c r="M133" s="264" t="s">
        <v>1</v>
      </c>
      <c r="N133" s="265" t="s">
        <v>40</v>
      </c>
      <c r="O133" s="72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1" t="s">
        <v>359</v>
      </c>
      <c r="AT133" s="221" t="s">
        <v>245</v>
      </c>
      <c r="AU133" s="221" t="s">
        <v>85</v>
      </c>
      <c r="AY133" s="18" t="s">
        <v>167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8" t="s">
        <v>83</v>
      </c>
      <c r="BK133" s="222">
        <f>ROUND(I133*H133,2)</f>
        <v>0</v>
      </c>
      <c r="BL133" s="18" t="s">
        <v>264</v>
      </c>
      <c r="BM133" s="221" t="s">
        <v>1567</v>
      </c>
    </row>
    <row r="134" spans="1:65" s="2" customFormat="1" ht="24" customHeight="1">
      <c r="A134" s="35"/>
      <c r="B134" s="36"/>
      <c r="C134" s="210" t="s">
        <v>217</v>
      </c>
      <c r="D134" s="210" t="s">
        <v>169</v>
      </c>
      <c r="E134" s="211" t="s">
        <v>1568</v>
      </c>
      <c r="F134" s="212" t="s">
        <v>1569</v>
      </c>
      <c r="G134" s="213" t="s">
        <v>338</v>
      </c>
      <c r="H134" s="214">
        <v>9.5</v>
      </c>
      <c r="I134" s="215"/>
      <c r="J134" s="214">
        <f>ROUND(I134*H134,2)</f>
        <v>0</v>
      </c>
      <c r="K134" s="216"/>
      <c r="L134" s="40"/>
      <c r="M134" s="217" t="s">
        <v>1</v>
      </c>
      <c r="N134" s="218" t="s">
        <v>40</v>
      </c>
      <c r="O134" s="72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1" t="s">
        <v>264</v>
      </c>
      <c r="AT134" s="221" t="s">
        <v>169</v>
      </c>
      <c r="AU134" s="221" t="s">
        <v>85</v>
      </c>
      <c r="AY134" s="18" t="s">
        <v>167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8" t="s">
        <v>83</v>
      </c>
      <c r="BK134" s="222">
        <f>ROUND(I134*H134,2)</f>
        <v>0</v>
      </c>
      <c r="BL134" s="18" t="s">
        <v>264</v>
      </c>
      <c r="BM134" s="221" t="s">
        <v>1570</v>
      </c>
    </row>
    <row r="135" spans="1:65" s="13" customFormat="1" ht="11.25">
      <c r="B135" s="223"/>
      <c r="C135" s="224"/>
      <c r="D135" s="225" t="s">
        <v>175</v>
      </c>
      <c r="E135" s="226" t="s">
        <v>1</v>
      </c>
      <c r="F135" s="227" t="s">
        <v>1558</v>
      </c>
      <c r="G135" s="224"/>
      <c r="H135" s="226" t="s">
        <v>1</v>
      </c>
      <c r="I135" s="228"/>
      <c r="J135" s="224"/>
      <c r="K135" s="224"/>
      <c r="L135" s="229"/>
      <c r="M135" s="230"/>
      <c r="N135" s="231"/>
      <c r="O135" s="231"/>
      <c r="P135" s="231"/>
      <c r="Q135" s="231"/>
      <c r="R135" s="231"/>
      <c r="S135" s="231"/>
      <c r="T135" s="232"/>
      <c r="AT135" s="233" t="s">
        <v>175</v>
      </c>
      <c r="AU135" s="233" t="s">
        <v>85</v>
      </c>
      <c r="AV135" s="13" t="s">
        <v>83</v>
      </c>
      <c r="AW135" s="13" t="s">
        <v>31</v>
      </c>
      <c r="AX135" s="13" t="s">
        <v>75</v>
      </c>
      <c r="AY135" s="233" t="s">
        <v>167</v>
      </c>
    </row>
    <row r="136" spans="1:65" s="14" customFormat="1" ht="11.25">
      <c r="B136" s="234"/>
      <c r="C136" s="235"/>
      <c r="D136" s="225" t="s">
        <v>175</v>
      </c>
      <c r="E136" s="236" t="s">
        <v>1</v>
      </c>
      <c r="F136" s="237" t="s">
        <v>1559</v>
      </c>
      <c r="G136" s="235"/>
      <c r="H136" s="238">
        <v>6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AT136" s="244" t="s">
        <v>175</v>
      </c>
      <c r="AU136" s="244" t="s">
        <v>85</v>
      </c>
      <c r="AV136" s="14" t="s">
        <v>85</v>
      </c>
      <c r="AW136" s="14" t="s">
        <v>31</v>
      </c>
      <c r="AX136" s="14" t="s">
        <v>75</v>
      </c>
      <c r="AY136" s="244" t="s">
        <v>167</v>
      </c>
    </row>
    <row r="137" spans="1:65" s="13" customFormat="1" ht="11.25">
      <c r="B137" s="223"/>
      <c r="C137" s="224"/>
      <c r="D137" s="225" t="s">
        <v>175</v>
      </c>
      <c r="E137" s="226" t="s">
        <v>1</v>
      </c>
      <c r="F137" s="227" t="s">
        <v>1560</v>
      </c>
      <c r="G137" s="224"/>
      <c r="H137" s="226" t="s">
        <v>1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AT137" s="233" t="s">
        <v>175</v>
      </c>
      <c r="AU137" s="233" t="s">
        <v>85</v>
      </c>
      <c r="AV137" s="13" t="s">
        <v>83</v>
      </c>
      <c r="AW137" s="13" t="s">
        <v>31</v>
      </c>
      <c r="AX137" s="13" t="s">
        <v>75</v>
      </c>
      <c r="AY137" s="233" t="s">
        <v>167</v>
      </c>
    </row>
    <row r="138" spans="1:65" s="14" customFormat="1" ht="11.25">
      <c r="B138" s="234"/>
      <c r="C138" s="235"/>
      <c r="D138" s="225" t="s">
        <v>175</v>
      </c>
      <c r="E138" s="236" t="s">
        <v>1</v>
      </c>
      <c r="F138" s="237" t="s">
        <v>1571</v>
      </c>
      <c r="G138" s="235"/>
      <c r="H138" s="238">
        <v>3.5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AT138" s="244" t="s">
        <v>175</v>
      </c>
      <c r="AU138" s="244" t="s">
        <v>85</v>
      </c>
      <c r="AV138" s="14" t="s">
        <v>85</v>
      </c>
      <c r="AW138" s="14" t="s">
        <v>31</v>
      </c>
      <c r="AX138" s="14" t="s">
        <v>75</v>
      </c>
      <c r="AY138" s="244" t="s">
        <v>167</v>
      </c>
    </row>
    <row r="139" spans="1:65" s="15" customFormat="1" ht="11.25">
      <c r="B139" s="245"/>
      <c r="C139" s="246"/>
      <c r="D139" s="225" t="s">
        <v>175</v>
      </c>
      <c r="E139" s="247" t="s">
        <v>1</v>
      </c>
      <c r="F139" s="248" t="s">
        <v>202</v>
      </c>
      <c r="G139" s="246"/>
      <c r="H139" s="249">
        <v>9.5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AT139" s="255" t="s">
        <v>175</v>
      </c>
      <c r="AU139" s="255" t="s">
        <v>85</v>
      </c>
      <c r="AV139" s="15" t="s">
        <v>173</v>
      </c>
      <c r="AW139" s="15" t="s">
        <v>31</v>
      </c>
      <c r="AX139" s="15" t="s">
        <v>83</v>
      </c>
      <c r="AY139" s="255" t="s">
        <v>167</v>
      </c>
    </row>
    <row r="140" spans="1:65" s="2" customFormat="1" ht="16.5" customHeight="1">
      <c r="A140" s="35"/>
      <c r="B140" s="36"/>
      <c r="C140" s="256" t="s">
        <v>223</v>
      </c>
      <c r="D140" s="256" t="s">
        <v>245</v>
      </c>
      <c r="E140" s="257" t="s">
        <v>1572</v>
      </c>
      <c r="F140" s="258" t="s">
        <v>1573</v>
      </c>
      <c r="G140" s="259" t="s">
        <v>338</v>
      </c>
      <c r="H140" s="260">
        <v>6</v>
      </c>
      <c r="I140" s="261"/>
      <c r="J140" s="260">
        <f>ROUND(I140*H140,2)</f>
        <v>0</v>
      </c>
      <c r="K140" s="262"/>
      <c r="L140" s="263"/>
      <c r="M140" s="264" t="s">
        <v>1</v>
      </c>
      <c r="N140" s="265" t="s">
        <v>40</v>
      </c>
      <c r="O140" s="72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1" t="s">
        <v>359</v>
      </c>
      <c r="AT140" s="221" t="s">
        <v>245</v>
      </c>
      <c r="AU140" s="221" t="s">
        <v>85</v>
      </c>
      <c r="AY140" s="18" t="s">
        <v>167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8" t="s">
        <v>83</v>
      </c>
      <c r="BK140" s="222">
        <f>ROUND(I140*H140,2)</f>
        <v>0</v>
      </c>
      <c r="BL140" s="18" t="s">
        <v>264</v>
      </c>
      <c r="BM140" s="221" t="s">
        <v>1574</v>
      </c>
    </row>
    <row r="141" spans="1:65" s="2" customFormat="1" ht="16.5" customHeight="1">
      <c r="A141" s="35"/>
      <c r="B141" s="36"/>
      <c r="C141" s="256" t="s">
        <v>227</v>
      </c>
      <c r="D141" s="256" t="s">
        <v>245</v>
      </c>
      <c r="E141" s="257" t="s">
        <v>1575</v>
      </c>
      <c r="F141" s="258" t="s">
        <v>1576</v>
      </c>
      <c r="G141" s="259" t="s">
        <v>307</v>
      </c>
      <c r="H141" s="260">
        <v>7</v>
      </c>
      <c r="I141" s="261"/>
      <c r="J141" s="260">
        <f>ROUND(I141*H141,2)</f>
        <v>0</v>
      </c>
      <c r="K141" s="262"/>
      <c r="L141" s="263"/>
      <c r="M141" s="264" t="s">
        <v>1</v>
      </c>
      <c r="N141" s="265" t="s">
        <v>40</v>
      </c>
      <c r="O141" s="72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1" t="s">
        <v>359</v>
      </c>
      <c r="AT141" s="221" t="s">
        <v>245</v>
      </c>
      <c r="AU141" s="221" t="s">
        <v>85</v>
      </c>
      <c r="AY141" s="18" t="s">
        <v>167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8" t="s">
        <v>83</v>
      </c>
      <c r="BK141" s="222">
        <f>ROUND(I141*H141,2)</f>
        <v>0</v>
      </c>
      <c r="BL141" s="18" t="s">
        <v>264</v>
      </c>
      <c r="BM141" s="221" t="s">
        <v>1577</v>
      </c>
    </row>
    <row r="142" spans="1:65" s="2" customFormat="1" ht="24" customHeight="1">
      <c r="A142" s="35"/>
      <c r="B142" s="36"/>
      <c r="C142" s="210" t="s">
        <v>233</v>
      </c>
      <c r="D142" s="210" t="s">
        <v>169</v>
      </c>
      <c r="E142" s="211" t="s">
        <v>1578</v>
      </c>
      <c r="F142" s="212" t="s">
        <v>1579</v>
      </c>
      <c r="G142" s="213" t="s">
        <v>230</v>
      </c>
      <c r="H142" s="214">
        <v>0.08</v>
      </c>
      <c r="I142" s="215"/>
      <c r="J142" s="214">
        <f>ROUND(I142*H142,2)</f>
        <v>0</v>
      </c>
      <c r="K142" s="216"/>
      <c r="L142" s="40"/>
      <c r="M142" s="217" t="s">
        <v>1</v>
      </c>
      <c r="N142" s="218" t="s">
        <v>40</v>
      </c>
      <c r="O142" s="72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1" t="s">
        <v>264</v>
      </c>
      <c r="AT142" s="221" t="s">
        <v>169</v>
      </c>
      <c r="AU142" s="221" t="s">
        <v>85</v>
      </c>
      <c r="AY142" s="18" t="s">
        <v>167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8" t="s">
        <v>83</v>
      </c>
      <c r="BK142" s="222">
        <f>ROUND(I142*H142,2)</f>
        <v>0</v>
      </c>
      <c r="BL142" s="18" t="s">
        <v>264</v>
      </c>
      <c r="BM142" s="221" t="s">
        <v>1580</v>
      </c>
    </row>
    <row r="143" spans="1:65" s="2" customFormat="1" ht="24" customHeight="1">
      <c r="A143" s="35"/>
      <c r="B143" s="36"/>
      <c r="C143" s="210" t="s">
        <v>240</v>
      </c>
      <c r="D143" s="210" t="s">
        <v>169</v>
      </c>
      <c r="E143" s="211" t="s">
        <v>1581</v>
      </c>
      <c r="F143" s="212" t="s">
        <v>1582</v>
      </c>
      <c r="G143" s="213" t="s">
        <v>230</v>
      </c>
      <c r="H143" s="214">
        <v>0.08</v>
      </c>
      <c r="I143" s="215"/>
      <c r="J143" s="214">
        <f>ROUND(I143*H143,2)</f>
        <v>0</v>
      </c>
      <c r="K143" s="216"/>
      <c r="L143" s="40"/>
      <c r="M143" s="217" t="s">
        <v>1</v>
      </c>
      <c r="N143" s="218" t="s">
        <v>40</v>
      </c>
      <c r="O143" s="72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1" t="s">
        <v>264</v>
      </c>
      <c r="AT143" s="221" t="s">
        <v>169</v>
      </c>
      <c r="AU143" s="221" t="s">
        <v>85</v>
      </c>
      <c r="AY143" s="18" t="s">
        <v>167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8" t="s">
        <v>83</v>
      </c>
      <c r="BK143" s="222">
        <f>ROUND(I143*H143,2)</f>
        <v>0</v>
      </c>
      <c r="BL143" s="18" t="s">
        <v>264</v>
      </c>
      <c r="BM143" s="221" t="s">
        <v>1583</v>
      </c>
    </row>
    <row r="144" spans="1:65" s="12" customFormat="1" ht="25.9" customHeight="1">
      <c r="B144" s="194"/>
      <c r="C144" s="195"/>
      <c r="D144" s="196" t="s">
        <v>74</v>
      </c>
      <c r="E144" s="197" t="s">
        <v>1531</v>
      </c>
      <c r="F144" s="197" t="s">
        <v>109</v>
      </c>
      <c r="G144" s="195"/>
      <c r="H144" s="195"/>
      <c r="I144" s="198"/>
      <c r="J144" s="199">
        <f>BK144</f>
        <v>0</v>
      </c>
      <c r="K144" s="195"/>
      <c r="L144" s="200"/>
      <c r="M144" s="201"/>
      <c r="N144" s="202"/>
      <c r="O144" s="202"/>
      <c r="P144" s="203">
        <f>SUM(P145:P147)</f>
        <v>0</v>
      </c>
      <c r="Q144" s="202"/>
      <c r="R144" s="203">
        <f>SUM(R145:R147)</f>
        <v>0</v>
      </c>
      <c r="S144" s="202"/>
      <c r="T144" s="204">
        <f>SUM(T145:T147)</f>
        <v>0</v>
      </c>
      <c r="AR144" s="205" t="s">
        <v>173</v>
      </c>
      <c r="AT144" s="206" t="s">
        <v>74</v>
      </c>
      <c r="AU144" s="206" t="s">
        <v>75</v>
      </c>
      <c r="AY144" s="205" t="s">
        <v>167</v>
      </c>
      <c r="BK144" s="207">
        <f>SUM(BK145:BK147)</f>
        <v>0</v>
      </c>
    </row>
    <row r="145" spans="1:65" s="2" customFormat="1" ht="16.5" customHeight="1">
      <c r="A145" s="35"/>
      <c r="B145" s="36"/>
      <c r="C145" s="210" t="s">
        <v>244</v>
      </c>
      <c r="D145" s="210" t="s">
        <v>169</v>
      </c>
      <c r="E145" s="211" t="s">
        <v>1532</v>
      </c>
      <c r="F145" s="212" t="s">
        <v>1533</v>
      </c>
      <c r="G145" s="213" t="s">
        <v>320</v>
      </c>
      <c r="H145" s="214">
        <v>1</v>
      </c>
      <c r="I145" s="215"/>
      <c r="J145" s="214">
        <f>ROUND(I145*H145,2)</f>
        <v>0</v>
      </c>
      <c r="K145" s="216"/>
      <c r="L145" s="40"/>
      <c r="M145" s="217" t="s">
        <v>1</v>
      </c>
      <c r="N145" s="218" t="s">
        <v>40</v>
      </c>
      <c r="O145" s="72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1" t="s">
        <v>1534</v>
      </c>
      <c r="AT145" s="221" t="s">
        <v>169</v>
      </c>
      <c r="AU145" s="221" t="s">
        <v>83</v>
      </c>
      <c r="AY145" s="18" t="s">
        <v>167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8" t="s">
        <v>83</v>
      </c>
      <c r="BK145" s="222">
        <f>ROUND(I145*H145,2)</f>
        <v>0</v>
      </c>
      <c r="BL145" s="18" t="s">
        <v>1534</v>
      </c>
      <c r="BM145" s="221" t="s">
        <v>1584</v>
      </c>
    </row>
    <row r="146" spans="1:65" s="2" customFormat="1" ht="16.5" customHeight="1">
      <c r="A146" s="35"/>
      <c r="B146" s="36"/>
      <c r="C146" s="210" t="s">
        <v>252</v>
      </c>
      <c r="D146" s="210" t="s">
        <v>169</v>
      </c>
      <c r="E146" s="211" t="s">
        <v>1536</v>
      </c>
      <c r="F146" s="212" t="s">
        <v>1537</v>
      </c>
      <c r="G146" s="213" t="s">
        <v>320</v>
      </c>
      <c r="H146" s="214">
        <v>1</v>
      </c>
      <c r="I146" s="215"/>
      <c r="J146" s="214">
        <f>ROUND(I146*H146,2)</f>
        <v>0</v>
      </c>
      <c r="K146" s="216"/>
      <c r="L146" s="40"/>
      <c r="M146" s="217" t="s">
        <v>1</v>
      </c>
      <c r="N146" s="218" t="s">
        <v>40</v>
      </c>
      <c r="O146" s="72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1" t="s">
        <v>1534</v>
      </c>
      <c r="AT146" s="221" t="s">
        <v>169</v>
      </c>
      <c r="AU146" s="221" t="s">
        <v>83</v>
      </c>
      <c r="AY146" s="18" t="s">
        <v>167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8" t="s">
        <v>83</v>
      </c>
      <c r="BK146" s="222">
        <f>ROUND(I146*H146,2)</f>
        <v>0</v>
      </c>
      <c r="BL146" s="18" t="s">
        <v>1534</v>
      </c>
      <c r="BM146" s="221" t="s">
        <v>1585</v>
      </c>
    </row>
    <row r="147" spans="1:65" s="2" customFormat="1" ht="16.5" customHeight="1">
      <c r="A147" s="35"/>
      <c r="B147" s="36"/>
      <c r="C147" s="210" t="s">
        <v>8</v>
      </c>
      <c r="D147" s="210" t="s">
        <v>169</v>
      </c>
      <c r="E147" s="211" t="s">
        <v>1586</v>
      </c>
      <c r="F147" s="212" t="s">
        <v>1587</v>
      </c>
      <c r="G147" s="213" t="s">
        <v>320</v>
      </c>
      <c r="H147" s="214">
        <v>1</v>
      </c>
      <c r="I147" s="215"/>
      <c r="J147" s="214">
        <f>ROUND(I147*H147,2)</f>
        <v>0</v>
      </c>
      <c r="K147" s="216"/>
      <c r="L147" s="40"/>
      <c r="M147" s="280" t="s">
        <v>1</v>
      </c>
      <c r="N147" s="281" t="s">
        <v>40</v>
      </c>
      <c r="O147" s="282"/>
      <c r="P147" s="283">
        <f>O147*H147</f>
        <v>0</v>
      </c>
      <c r="Q147" s="283">
        <v>0</v>
      </c>
      <c r="R147" s="283">
        <f>Q147*H147</f>
        <v>0</v>
      </c>
      <c r="S147" s="283">
        <v>0</v>
      </c>
      <c r="T147" s="28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1" t="s">
        <v>1534</v>
      </c>
      <c r="AT147" s="221" t="s">
        <v>169</v>
      </c>
      <c r="AU147" s="221" t="s">
        <v>83</v>
      </c>
      <c r="AY147" s="18" t="s">
        <v>167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8" t="s">
        <v>83</v>
      </c>
      <c r="BK147" s="222">
        <f>ROUND(I147*H147,2)</f>
        <v>0</v>
      </c>
      <c r="BL147" s="18" t="s">
        <v>1534</v>
      </c>
      <c r="BM147" s="221" t="s">
        <v>1588</v>
      </c>
    </row>
    <row r="148" spans="1:65" s="2" customFormat="1" ht="6.95" customHeight="1">
      <c r="A148" s="35"/>
      <c r="B148" s="55"/>
      <c r="C148" s="56"/>
      <c r="D148" s="56"/>
      <c r="E148" s="56"/>
      <c r="F148" s="56"/>
      <c r="G148" s="56"/>
      <c r="H148" s="56"/>
      <c r="I148" s="159"/>
      <c r="J148" s="56"/>
      <c r="K148" s="56"/>
      <c r="L148" s="40"/>
      <c r="M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</sheetData>
  <sheetProtection algorithmName="SHA-512" hashValue="jwCpSlP4BMwMz2DEqX60Z2v2NFMte5IZ8ExJb1zuvKdcIcdqTdAPrbjPiukDzR4I8lj5kJ8zP5M07/t54MDyTw==" saltValue="bTQZId+YCvl4tzD/Za+hYP7q8APJ6xhq4YkmtMxCavd6dcHfRkhLUsEtO+0+wgX8pISZR4d7Z4H7nwtd3Fk83Q==" spinCount="100000" sheet="1" objects="1" scenarios="1" formatColumns="0" formatRows="0" autoFilter="0"/>
  <autoFilter ref="C118:K14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6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116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85</v>
      </c>
    </row>
    <row r="4" spans="1:46" s="1" customFormat="1" ht="24.95" customHeight="1">
      <c r="B4" s="21"/>
      <c r="D4" s="120" t="s">
        <v>120</v>
      </c>
      <c r="I4" s="116"/>
      <c r="L4" s="21"/>
      <c r="M4" s="121" t="s">
        <v>10</v>
      </c>
      <c r="AT4" s="18" t="s">
        <v>4</v>
      </c>
    </row>
    <row r="5" spans="1:46" s="1" customFormat="1" ht="6.95" customHeight="1">
      <c r="B5" s="21"/>
      <c r="I5" s="116"/>
      <c r="L5" s="21"/>
    </row>
    <row r="6" spans="1:46" s="1" customFormat="1" ht="12" customHeight="1">
      <c r="B6" s="21"/>
      <c r="D6" s="122" t="s">
        <v>15</v>
      </c>
      <c r="I6" s="116"/>
      <c r="L6" s="21"/>
    </row>
    <row r="7" spans="1:46" s="1" customFormat="1" ht="16.5" customHeight="1">
      <c r="B7" s="21"/>
      <c r="E7" s="333" t="str">
        <f>'Rekapitulace stavby'!K6</f>
        <v>Psí útulek Bety Ostrov - nové zázemí</v>
      </c>
      <c r="F7" s="334"/>
      <c r="G7" s="334"/>
      <c r="H7" s="334"/>
      <c r="I7" s="116"/>
      <c r="L7" s="21"/>
    </row>
    <row r="8" spans="1:46" s="2" customFormat="1" ht="12" customHeight="1">
      <c r="A8" s="35"/>
      <c r="B8" s="40"/>
      <c r="C8" s="35"/>
      <c r="D8" s="122" t="s">
        <v>121</v>
      </c>
      <c r="E8" s="35"/>
      <c r="F8" s="35"/>
      <c r="G8" s="35"/>
      <c r="H8" s="35"/>
      <c r="I8" s="123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5" t="s">
        <v>1589</v>
      </c>
      <c r="F9" s="336"/>
      <c r="G9" s="336"/>
      <c r="H9" s="336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2" t="s">
        <v>17</v>
      </c>
      <c r="E11" s="35"/>
      <c r="F11" s="111" t="s">
        <v>1</v>
      </c>
      <c r="G11" s="35"/>
      <c r="H11" s="35"/>
      <c r="I11" s="124" t="s">
        <v>18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2" t="s">
        <v>19</v>
      </c>
      <c r="E12" s="35"/>
      <c r="F12" s="111" t="s">
        <v>20</v>
      </c>
      <c r="G12" s="35"/>
      <c r="H12" s="35"/>
      <c r="I12" s="124" t="s">
        <v>21</v>
      </c>
      <c r="J12" s="125" t="str">
        <f>'Rekapitulace stavby'!AN8</f>
        <v>13. 8. 2019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23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23</v>
      </c>
      <c r="E14" s="35"/>
      <c r="F14" s="35"/>
      <c r="G14" s="35"/>
      <c r="H14" s="35"/>
      <c r="I14" s="124" t="s">
        <v>24</v>
      </c>
      <c r="J14" s="111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25</v>
      </c>
      <c r="F15" s="35"/>
      <c r="G15" s="35"/>
      <c r="H15" s="35"/>
      <c r="I15" s="124" t="s">
        <v>26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23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2" t="s">
        <v>27</v>
      </c>
      <c r="E17" s="35"/>
      <c r="F17" s="35"/>
      <c r="G17" s="35"/>
      <c r="H17" s="35"/>
      <c r="I17" s="124" t="s">
        <v>24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7" t="str">
        <f>'Rekapitulace stavby'!E14</f>
        <v>Vyplň údaj</v>
      </c>
      <c r="F18" s="338"/>
      <c r="G18" s="338"/>
      <c r="H18" s="338"/>
      <c r="I18" s="124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23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2" t="s">
        <v>29</v>
      </c>
      <c r="E20" s="35"/>
      <c r="F20" s="35"/>
      <c r="G20" s="35"/>
      <c r="H20" s="35"/>
      <c r="I20" s="124" t="s">
        <v>24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30</v>
      </c>
      <c r="F21" s="35"/>
      <c r="G21" s="35"/>
      <c r="H21" s="35"/>
      <c r="I21" s="124" t="s">
        <v>26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23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2" t="s">
        <v>32</v>
      </c>
      <c r="E23" s="35"/>
      <c r="F23" s="35"/>
      <c r="G23" s="35"/>
      <c r="H23" s="35"/>
      <c r="I23" s="124" t="s">
        <v>24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33</v>
      </c>
      <c r="F24" s="35"/>
      <c r="G24" s="35"/>
      <c r="H24" s="35"/>
      <c r="I24" s="124" t="s">
        <v>26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23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2" t="s">
        <v>34</v>
      </c>
      <c r="E26" s="35"/>
      <c r="F26" s="35"/>
      <c r="G26" s="35"/>
      <c r="H26" s="35"/>
      <c r="I26" s="123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39" t="s">
        <v>1</v>
      </c>
      <c r="F27" s="339"/>
      <c r="G27" s="339"/>
      <c r="H27" s="339"/>
      <c r="I27" s="128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30"/>
      <c r="E29" s="130"/>
      <c r="F29" s="130"/>
      <c r="G29" s="130"/>
      <c r="H29" s="130"/>
      <c r="I29" s="131"/>
      <c r="J29" s="130"/>
      <c r="K29" s="13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32" t="s">
        <v>35</v>
      </c>
      <c r="E30" s="35"/>
      <c r="F30" s="35"/>
      <c r="G30" s="35"/>
      <c r="H30" s="35"/>
      <c r="I30" s="123"/>
      <c r="J30" s="133">
        <f>ROUND(J118,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34" t="s">
        <v>37</v>
      </c>
      <c r="G32" s="35"/>
      <c r="H32" s="35"/>
      <c r="I32" s="135" t="s">
        <v>36</v>
      </c>
      <c r="J32" s="134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6" t="s">
        <v>39</v>
      </c>
      <c r="E33" s="122" t="s">
        <v>40</v>
      </c>
      <c r="F33" s="137">
        <f>ROUND((SUM(BE118:BE139)),  2)</f>
        <v>0</v>
      </c>
      <c r="G33" s="35"/>
      <c r="H33" s="35"/>
      <c r="I33" s="138">
        <v>0.21</v>
      </c>
      <c r="J33" s="137">
        <f>ROUND(((SUM(BE118:BE139))*I33),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2" t="s">
        <v>41</v>
      </c>
      <c r="F34" s="137">
        <f>ROUND((SUM(BF118:BF139)),  2)</f>
        <v>0</v>
      </c>
      <c r="G34" s="35"/>
      <c r="H34" s="35"/>
      <c r="I34" s="138">
        <v>0.15</v>
      </c>
      <c r="J34" s="137">
        <f>ROUND(((SUM(BF118:BF139))*I34),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2" t="s">
        <v>42</v>
      </c>
      <c r="F35" s="137">
        <f>ROUND((SUM(BG118:BG139)),  2)</f>
        <v>0</v>
      </c>
      <c r="G35" s="35"/>
      <c r="H35" s="35"/>
      <c r="I35" s="138">
        <v>0.21</v>
      </c>
      <c r="J35" s="137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2" t="s">
        <v>43</v>
      </c>
      <c r="F36" s="137">
        <f>ROUND((SUM(BH118:BH139)),  2)</f>
        <v>0</v>
      </c>
      <c r="G36" s="35"/>
      <c r="H36" s="35"/>
      <c r="I36" s="138">
        <v>0.15</v>
      </c>
      <c r="J36" s="137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2" t="s">
        <v>44</v>
      </c>
      <c r="F37" s="137">
        <f>ROUND((SUM(BI118:BI139)),  2)</f>
        <v>0</v>
      </c>
      <c r="G37" s="35"/>
      <c r="H37" s="35"/>
      <c r="I37" s="138">
        <v>0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23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9"/>
      <c r="D39" s="140" t="s">
        <v>45</v>
      </c>
      <c r="E39" s="141"/>
      <c r="F39" s="141"/>
      <c r="G39" s="142" t="s">
        <v>46</v>
      </c>
      <c r="H39" s="143" t="s">
        <v>47</v>
      </c>
      <c r="I39" s="144"/>
      <c r="J39" s="145">
        <f>SUM(J30:J37)</f>
        <v>0</v>
      </c>
      <c r="K39" s="146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16"/>
      <c r="L41" s="21"/>
    </row>
    <row r="42" spans="1:31" s="1" customFormat="1" ht="14.45" customHeight="1">
      <c r="B42" s="21"/>
      <c r="I42" s="116"/>
      <c r="L42" s="21"/>
    </row>
    <row r="43" spans="1:31" s="1" customFormat="1" ht="14.45" customHeight="1">
      <c r="B43" s="21"/>
      <c r="I43" s="116"/>
      <c r="L43" s="21"/>
    </row>
    <row r="44" spans="1:31" s="1" customFormat="1" ht="14.45" customHeight="1">
      <c r="B44" s="21"/>
      <c r="I44" s="116"/>
      <c r="L44" s="21"/>
    </row>
    <row r="45" spans="1:31" s="1" customFormat="1" ht="14.45" customHeight="1">
      <c r="B45" s="21"/>
      <c r="I45" s="116"/>
      <c r="L45" s="21"/>
    </row>
    <row r="46" spans="1:31" s="1" customFormat="1" ht="14.45" customHeight="1">
      <c r="B46" s="21"/>
      <c r="I46" s="116"/>
      <c r="L46" s="21"/>
    </row>
    <row r="47" spans="1:31" s="1" customFormat="1" ht="14.45" customHeight="1">
      <c r="B47" s="21"/>
      <c r="I47" s="116"/>
      <c r="L47" s="21"/>
    </row>
    <row r="48" spans="1:31" s="1" customFormat="1" ht="14.45" customHeight="1">
      <c r="B48" s="21"/>
      <c r="I48" s="116"/>
      <c r="L48" s="21"/>
    </row>
    <row r="49" spans="1:31" s="1" customFormat="1" ht="14.45" customHeight="1">
      <c r="B49" s="21"/>
      <c r="I49" s="116"/>
      <c r="L49" s="21"/>
    </row>
    <row r="50" spans="1:31" s="2" customFormat="1" ht="14.45" customHeight="1">
      <c r="B50" s="52"/>
      <c r="D50" s="147" t="s">
        <v>48</v>
      </c>
      <c r="E50" s="148"/>
      <c r="F50" s="148"/>
      <c r="G50" s="147" t="s">
        <v>49</v>
      </c>
      <c r="H50" s="148"/>
      <c r="I50" s="149"/>
      <c r="J50" s="148"/>
      <c r="K50" s="148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50" t="s">
        <v>50</v>
      </c>
      <c r="E61" s="151"/>
      <c r="F61" s="152" t="s">
        <v>51</v>
      </c>
      <c r="G61" s="150" t="s">
        <v>50</v>
      </c>
      <c r="H61" s="151"/>
      <c r="I61" s="153"/>
      <c r="J61" s="154" t="s">
        <v>51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7" t="s">
        <v>52</v>
      </c>
      <c r="E65" s="155"/>
      <c r="F65" s="155"/>
      <c r="G65" s="147" t="s">
        <v>53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50" t="s">
        <v>50</v>
      </c>
      <c r="E76" s="151"/>
      <c r="F76" s="152" t="s">
        <v>51</v>
      </c>
      <c r="G76" s="150" t="s">
        <v>50</v>
      </c>
      <c r="H76" s="151"/>
      <c r="I76" s="153"/>
      <c r="J76" s="154" t="s">
        <v>51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123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40" t="str">
        <f>E7</f>
        <v>Psí útulek Bety Ostrov - nové zázemí</v>
      </c>
      <c r="F85" s="341"/>
      <c r="G85" s="341"/>
      <c r="H85" s="341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121</v>
      </c>
      <c r="D86" s="37"/>
      <c r="E86" s="37"/>
      <c r="F86" s="37"/>
      <c r="G86" s="37"/>
      <c r="H86" s="37"/>
      <c r="I86" s="123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8" t="str">
        <f>E9</f>
        <v>06 - vybavení objektu</v>
      </c>
      <c r="F87" s="342"/>
      <c r="G87" s="342"/>
      <c r="H87" s="342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 xml:space="preserve"> </v>
      </c>
      <c r="G89" s="37"/>
      <c r="H89" s="37"/>
      <c r="I89" s="124" t="s">
        <v>21</v>
      </c>
      <c r="J89" s="67" t="str">
        <f>IF(J12="","",J12)</f>
        <v>13. 8. 2019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27.95" customHeight="1">
      <c r="A91" s="35"/>
      <c r="B91" s="36"/>
      <c r="C91" s="30" t="s">
        <v>23</v>
      </c>
      <c r="D91" s="37"/>
      <c r="E91" s="37"/>
      <c r="F91" s="28" t="str">
        <f>E15</f>
        <v>Město Ostrov</v>
      </c>
      <c r="G91" s="37"/>
      <c r="H91" s="37"/>
      <c r="I91" s="124" t="s">
        <v>29</v>
      </c>
      <c r="J91" s="33" t="str">
        <f>E21</f>
        <v>Ing.Vladislav Skoček, Ostrov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7.9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124" t="s">
        <v>32</v>
      </c>
      <c r="J92" s="33" t="str">
        <f>E24</f>
        <v>Neubauerová Soňa, SK-Projekt Ostrov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23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63" t="s">
        <v>124</v>
      </c>
      <c r="D94" s="164"/>
      <c r="E94" s="164"/>
      <c r="F94" s="164"/>
      <c r="G94" s="164"/>
      <c r="H94" s="164"/>
      <c r="I94" s="165"/>
      <c r="J94" s="166" t="s">
        <v>125</v>
      </c>
      <c r="K94" s="16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7" t="s">
        <v>126</v>
      </c>
      <c r="D96" s="37"/>
      <c r="E96" s="37"/>
      <c r="F96" s="37"/>
      <c r="G96" s="37"/>
      <c r="H96" s="37"/>
      <c r="I96" s="123"/>
      <c r="J96" s="85">
        <f>J118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127</v>
      </c>
    </row>
    <row r="97" spans="1:31" s="9" customFormat="1" ht="24.95" customHeight="1">
      <c r="B97" s="168"/>
      <c r="C97" s="169"/>
      <c r="D97" s="170" t="s">
        <v>128</v>
      </c>
      <c r="E97" s="171"/>
      <c r="F97" s="171"/>
      <c r="G97" s="171"/>
      <c r="H97" s="171"/>
      <c r="I97" s="172"/>
      <c r="J97" s="173">
        <f>J119</f>
        <v>0</v>
      </c>
      <c r="K97" s="169"/>
      <c r="L97" s="174"/>
    </row>
    <row r="98" spans="1:31" s="10" customFormat="1" ht="19.899999999999999" customHeight="1">
      <c r="B98" s="175"/>
      <c r="C98" s="105"/>
      <c r="D98" s="176" t="s">
        <v>1590</v>
      </c>
      <c r="E98" s="177"/>
      <c r="F98" s="177"/>
      <c r="G98" s="177"/>
      <c r="H98" s="177"/>
      <c r="I98" s="178"/>
      <c r="J98" s="179">
        <f>J120</f>
        <v>0</v>
      </c>
      <c r="K98" s="105"/>
      <c r="L98" s="180"/>
    </row>
    <row r="99" spans="1:31" s="2" customFormat="1" ht="21.75" customHeight="1">
      <c r="A99" s="35"/>
      <c r="B99" s="36"/>
      <c r="C99" s="37"/>
      <c r="D99" s="37"/>
      <c r="E99" s="37"/>
      <c r="F99" s="37"/>
      <c r="G99" s="37"/>
      <c r="H99" s="37"/>
      <c r="I99" s="123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31" s="2" customFormat="1" ht="6.95" customHeight="1">
      <c r="A100" s="35"/>
      <c r="B100" s="55"/>
      <c r="C100" s="56"/>
      <c r="D100" s="56"/>
      <c r="E100" s="56"/>
      <c r="F100" s="56"/>
      <c r="G100" s="56"/>
      <c r="H100" s="56"/>
      <c r="I100" s="159"/>
      <c r="J100" s="56"/>
      <c r="K100" s="56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pans="1:31" s="2" customFormat="1" ht="6.95" customHeight="1">
      <c r="A104" s="35"/>
      <c r="B104" s="57"/>
      <c r="C104" s="58"/>
      <c r="D104" s="58"/>
      <c r="E104" s="58"/>
      <c r="F104" s="58"/>
      <c r="G104" s="58"/>
      <c r="H104" s="58"/>
      <c r="I104" s="162"/>
      <c r="J104" s="58"/>
      <c r="K104" s="58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24.95" customHeight="1">
      <c r="A105" s="35"/>
      <c r="B105" s="36"/>
      <c r="C105" s="24" t="s">
        <v>152</v>
      </c>
      <c r="D105" s="37"/>
      <c r="E105" s="37"/>
      <c r="F105" s="37"/>
      <c r="G105" s="37"/>
      <c r="H105" s="37"/>
      <c r="I105" s="123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36"/>
      <c r="C106" s="37"/>
      <c r="D106" s="37"/>
      <c r="E106" s="37"/>
      <c r="F106" s="37"/>
      <c r="G106" s="37"/>
      <c r="H106" s="37"/>
      <c r="I106" s="123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2" customHeight="1">
      <c r="A107" s="35"/>
      <c r="B107" s="36"/>
      <c r="C107" s="30" t="s">
        <v>15</v>
      </c>
      <c r="D107" s="37"/>
      <c r="E107" s="37"/>
      <c r="F107" s="37"/>
      <c r="G107" s="37"/>
      <c r="H107" s="37"/>
      <c r="I107" s="123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6.5" customHeight="1">
      <c r="A108" s="35"/>
      <c r="B108" s="36"/>
      <c r="C108" s="37"/>
      <c r="D108" s="37"/>
      <c r="E108" s="340" t="str">
        <f>E7</f>
        <v>Psí útulek Bety Ostrov - nové zázemí</v>
      </c>
      <c r="F108" s="341"/>
      <c r="G108" s="341"/>
      <c r="H108" s="341"/>
      <c r="I108" s="123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121</v>
      </c>
      <c r="D109" s="37"/>
      <c r="E109" s="37"/>
      <c r="F109" s="37"/>
      <c r="G109" s="37"/>
      <c r="H109" s="37"/>
      <c r="I109" s="123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308" t="str">
        <f>E9</f>
        <v>06 - vybavení objektu</v>
      </c>
      <c r="F110" s="342"/>
      <c r="G110" s="342"/>
      <c r="H110" s="342"/>
      <c r="I110" s="123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123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19</v>
      </c>
      <c r="D112" s="37"/>
      <c r="E112" s="37"/>
      <c r="F112" s="28" t="str">
        <f>F12</f>
        <v xml:space="preserve"> </v>
      </c>
      <c r="G112" s="37"/>
      <c r="H112" s="37"/>
      <c r="I112" s="124" t="s">
        <v>21</v>
      </c>
      <c r="J112" s="67" t="str">
        <f>IF(J12="","",J12)</f>
        <v>13. 8. 2019</v>
      </c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123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27.95" customHeight="1">
      <c r="A114" s="35"/>
      <c r="B114" s="36"/>
      <c r="C114" s="30" t="s">
        <v>23</v>
      </c>
      <c r="D114" s="37"/>
      <c r="E114" s="37"/>
      <c r="F114" s="28" t="str">
        <f>E15</f>
        <v>Město Ostrov</v>
      </c>
      <c r="G114" s="37"/>
      <c r="H114" s="37"/>
      <c r="I114" s="124" t="s">
        <v>29</v>
      </c>
      <c r="J114" s="33" t="str">
        <f>E21</f>
        <v>Ing.Vladislav Skoček, Ostrov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27.95" customHeight="1">
      <c r="A115" s="35"/>
      <c r="B115" s="36"/>
      <c r="C115" s="30" t="s">
        <v>27</v>
      </c>
      <c r="D115" s="37"/>
      <c r="E115" s="37"/>
      <c r="F115" s="28" t="str">
        <f>IF(E18="","",E18)</f>
        <v>Vyplň údaj</v>
      </c>
      <c r="G115" s="37"/>
      <c r="H115" s="37"/>
      <c r="I115" s="124" t="s">
        <v>32</v>
      </c>
      <c r="J115" s="33" t="str">
        <f>E24</f>
        <v>Neubauerová Soňa, SK-Projekt Ostrov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0.35" customHeight="1">
      <c r="A116" s="35"/>
      <c r="B116" s="36"/>
      <c r="C116" s="37"/>
      <c r="D116" s="37"/>
      <c r="E116" s="37"/>
      <c r="F116" s="37"/>
      <c r="G116" s="37"/>
      <c r="H116" s="37"/>
      <c r="I116" s="123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11" customFormat="1" ht="29.25" customHeight="1">
      <c r="A117" s="181"/>
      <c r="B117" s="182"/>
      <c r="C117" s="183" t="s">
        <v>153</v>
      </c>
      <c r="D117" s="184" t="s">
        <v>60</v>
      </c>
      <c r="E117" s="184" t="s">
        <v>56</v>
      </c>
      <c r="F117" s="184" t="s">
        <v>57</v>
      </c>
      <c r="G117" s="184" t="s">
        <v>154</v>
      </c>
      <c r="H117" s="184" t="s">
        <v>155</v>
      </c>
      <c r="I117" s="185" t="s">
        <v>156</v>
      </c>
      <c r="J117" s="186" t="s">
        <v>125</v>
      </c>
      <c r="K117" s="187" t="s">
        <v>157</v>
      </c>
      <c r="L117" s="188"/>
      <c r="M117" s="76" t="s">
        <v>1</v>
      </c>
      <c r="N117" s="77" t="s">
        <v>39</v>
      </c>
      <c r="O117" s="77" t="s">
        <v>158</v>
      </c>
      <c r="P117" s="77" t="s">
        <v>159</v>
      </c>
      <c r="Q117" s="77" t="s">
        <v>160</v>
      </c>
      <c r="R117" s="77" t="s">
        <v>161</v>
      </c>
      <c r="S117" s="77" t="s">
        <v>162</v>
      </c>
      <c r="T117" s="78" t="s">
        <v>163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pans="1:65" s="2" customFormat="1" ht="22.9" customHeight="1">
      <c r="A118" s="35"/>
      <c r="B118" s="36"/>
      <c r="C118" s="83" t="s">
        <v>164</v>
      </c>
      <c r="D118" s="37"/>
      <c r="E118" s="37"/>
      <c r="F118" s="37"/>
      <c r="G118" s="37"/>
      <c r="H118" s="37"/>
      <c r="I118" s="123"/>
      <c r="J118" s="189">
        <f>BK118</f>
        <v>0</v>
      </c>
      <c r="K118" s="37"/>
      <c r="L118" s="40"/>
      <c r="M118" s="79"/>
      <c r="N118" s="190"/>
      <c r="O118" s="80"/>
      <c r="P118" s="191">
        <f>P119</f>
        <v>0</v>
      </c>
      <c r="Q118" s="80"/>
      <c r="R118" s="191">
        <f>R119</f>
        <v>0</v>
      </c>
      <c r="S118" s="80"/>
      <c r="T118" s="192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74</v>
      </c>
      <c r="AU118" s="18" t="s">
        <v>127</v>
      </c>
      <c r="BK118" s="193">
        <f>BK119</f>
        <v>0</v>
      </c>
    </row>
    <row r="119" spans="1:65" s="12" customFormat="1" ht="25.9" customHeight="1">
      <c r="B119" s="194"/>
      <c r="C119" s="195"/>
      <c r="D119" s="196" t="s">
        <v>74</v>
      </c>
      <c r="E119" s="197" t="s">
        <v>165</v>
      </c>
      <c r="F119" s="197" t="s">
        <v>166</v>
      </c>
      <c r="G119" s="195"/>
      <c r="H119" s="195"/>
      <c r="I119" s="198"/>
      <c r="J119" s="199">
        <f>BK119</f>
        <v>0</v>
      </c>
      <c r="K119" s="195"/>
      <c r="L119" s="200"/>
      <c r="M119" s="201"/>
      <c r="N119" s="202"/>
      <c r="O119" s="202"/>
      <c r="P119" s="203">
        <f>P120</f>
        <v>0</v>
      </c>
      <c r="Q119" s="202"/>
      <c r="R119" s="203">
        <f>R120</f>
        <v>0</v>
      </c>
      <c r="S119" s="202"/>
      <c r="T119" s="204">
        <f>T120</f>
        <v>0</v>
      </c>
      <c r="AR119" s="205" t="s">
        <v>83</v>
      </c>
      <c r="AT119" s="206" t="s">
        <v>74</v>
      </c>
      <c r="AU119" s="206" t="s">
        <v>75</v>
      </c>
      <c r="AY119" s="205" t="s">
        <v>167</v>
      </c>
      <c r="BK119" s="207">
        <f>BK120</f>
        <v>0</v>
      </c>
    </row>
    <row r="120" spans="1:65" s="12" customFormat="1" ht="22.9" customHeight="1">
      <c r="B120" s="194"/>
      <c r="C120" s="195"/>
      <c r="D120" s="196" t="s">
        <v>74</v>
      </c>
      <c r="E120" s="208" t="s">
        <v>1591</v>
      </c>
      <c r="F120" s="208" t="s">
        <v>1592</v>
      </c>
      <c r="G120" s="195"/>
      <c r="H120" s="195"/>
      <c r="I120" s="198"/>
      <c r="J120" s="209">
        <f>BK120</f>
        <v>0</v>
      </c>
      <c r="K120" s="195"/>
      <c r="L120" s="200"/>
      <c r="M120" s="201"/>
      <c r="N120" s="202"/>
      <c r="O120" s="202"/>
      <c r="P120" s="203">
        <f>SUM(P121:P139)</f>
        <v>0</v>
      </c>
      <c r="Q120" s="202"/>
      <c r="R120" s="203">
        <f>SUM(R121:R139)</f>
        <v>0</v>
      </c>
      <c r="S120" s="202"/>
      <c r="T120" s="204">
        <f>SUM(T121:T139)</f>
        <v>0</v>
      </c>
      <c r="AR120" s="205" t="s">
        <v>83</v>
      </c>
      <c r="AT120" s="206" t="s">
        <v>74</v>
      </c>
      <c r="AU120" s="206" t="s">
        <v>83</v>
      </c>
      <c r="AY120" s="205" t="s">
        <v>167</v>
      </c>
      <c r="BK120" s="207">
        <f>SUM(BK121:BK139)</f>
        <v>0</v>
      </c>
    </row>
    <row r="121" spans="1:65" s="2" customFormat="1" ht="16.5" customHeight="1">
      <c r="A121" s="35"/>
      <c r="B121" s="36"/>
      <c r="C121" s="210" t="s">
        <v>83</v>
      </c>
      <c r="D121" s="210" t="s">
        <v>169</v>
      </c>
      <c r="E121" s="211" t="s">
        <v>80</v>
      </c>
      <c r="F121" s="212" t="s">
        <v>1593</v>
      </c>
      <c r="G121" s="213" t="s">
        <v>307</v>
      </c>
      <c r="H121" s="214">
        <v>9</v>
      </c>
      <c r="I121" s="215"/>
      <c r="J121" s="214">
        <f t="shared" ref="J121:J139" si="0">ROUND(I121*H121,2)</f>
        <v>0</v>
      </c>
      <c r="K121" s="216"/>
      <c r="L121" s="40"/>
      <c r="M121" s="217" t="s">
        <v>1</v>
      </c>
      <c r="N121" s="218" t="s">
        <v>40</v>
      </c>
      <c r="O121" s="72"/>
      <c r="P121" s="219">
        <f t="shared" ref="P121:P139" si="1">O121*H121</f>
        <v>0</v>
      </c>
      <c r="Q121" s="219">
        <v>0</v>
      </c>
      <c r="R121" s="219">
        <f t="shared" ref="R121:R139" si="2">Q121*H121</f>
        <v>0</v>
      </c>
      <c r="S121" s="219">
        <v>0</v>
      </c>
      <c r="T121" s="220">
        <f t="shared" ref="T121:T139" si="3"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1" t="s">
        <v>173</v>
      </c>
      <c r="AT121" s="221" t="s">
        <v>169</v>
      </c>
      <c r="AU121" s="221" t="s">
        <v>85</v>
      </c>
      <c r="AY121" s="18" t="s">
        <v>167</v>
      </c>
      <c r="BE121" s="222">
        <f t="shared" ref="BE121:BE139" si="4">IF(N121="základní",J121,0)</f>
        <v>0</v>
      </c>
      <c r="BF121" s="222">
        <f t="shared" ref="BF121:BF139" si="5">IF(N121="snížená",J121,0)</f>
        <v>0</v>
      </c>
      <c r="BG121" s="222">
        <f t="shared" ref="BG121:BG139" si="6">IF(N121="zákl. přenesená",J121,0)</f>
        <v>0</v>
      </c>
      <c r="BH121" s="222">
        <f t="shared" ref="BH121:BH139" si="7">IF(N121="sníž. přenesená",J121,0)</f>
        <v>0</v>
      </c>
      <c r="BI121" s="222">
        <f t="shared" ref="BI121:BI139" si="8">IF(N121="nulová",J121,0)</f>
        <v>0</v>
      </c>
      <c r="BJ121" s="18" t="s">
        <v>83</v>
      </c>
      <c r="BK121" s="222">
        <f t="shared" ref="BK121:BK139" si="9">ROUND(I121*H121,2)</f>
        <v>0</v>
      </c>
      <c r="BL121" s="18" t="s">
        <v>173</v>
      </c>
      <c r="BM121" s="221" t="s">
        <v>1594</v>
      </c>
    </row>
    <row r="122" spans="1:65" s="2" customFormat="1" ht="16.5" customHeight="1">
      <c r="A122" s="35"/>
      <c r="B122" s="36"/>
      <c r="C122" s="210" t="s">
        <v>85</v>
      </c>
      <c r="D122" s="210" t="s">
        <v>169</v>
      </c>
      <c r="E122" s="211" t="s">
        <v>86</v>
      </c>
      <c r="F122" s="212" t="s">
        <v>1595</v>
      </c>
      <c r="G122" s="213" t="s">
        <v>307</v>
      </c>
      <c r="H122" s="214">
        <v>1</v>
      </c>
      <c r="I122" s="215"/>
      <c r="J122" s="214">
        <f t="shared" si="0"/>
        <v>0</v>
      </c>
      <c r="K122" s="216"/>
      <c r="L122" s="40"/>
      <c r="M122" s="217" t="s">
        <v>1</v>
      </c>
      <c r="N122" s="218" t="s">
        <v>40</v>
      </c>
      <c r="O122" s="72"/>
      <c r="P122" s="219">
        <f t="shared" si="1"/>
        <v>0</v>
      </c>
      <c r="Q122" s="219">
        <v>0</v>
      </c>
      <c r="R122" s="219">
        <f t="shared" si="2"/>
        <v>0</v>
      </c>
      <c r="S122" s="219">
        <v>0</v>
      </c>
      <c r="T122" s="220">
        <f t="shared" si="3"/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1" t="s">
        <v>173</v>
      </c>
      <c r="AT122" s="221" t="s">
        <v>169</v>
      </c>
      <c r="AU122" s="221" t="s">
        <v>85</v>
      </c>
      <c r="AY122" s="18" t="s">
        <v>167</v>
      </c>
      <c r="BE122" s="222">
        <f t="shared" si="4"/>
        <v>0</v>
      </c>
      <c r="BF122" s="222">
        <f t="shared" si="5"/>
        <v>0</v>
      </c>
      <c r="BG122" s="222">
        <f t="shared" si="6"/>
        <v>0</v>
      </c>
      <c r="BH122" s="222">
        <f t="shared" si="7"/>
        <v>0</v>
      </c>
      <c r="BI122" s="222">
        <f t="shared" si="8"/>
        <v>0</v>
      </c>
      <c r="BJ122" s="18" t="s">
        <v>83</v>
      </c>
      <c r="BK122" s="222">
        <f t="shared" si="9"/>
        <v>0</v>
      </c>
      <c r="BL122" s="18" t="s">
        <v>173</v>
      </c>
      <c r="BM122" s="221" t="s">
        <v>1596</v>
      </c>
    </row>
    <row r="123" spans="1:65" s="2" customFormat="1" ht="16.5" customHeight="1">
      <c r="A123" s="35"/>
      <c r="B123" s="36"/>
      <c r="C123" s="210" t="s">
        <v>183</v>
      </c>
      <c r="D123" s="210" t="s">
        <v>169</v>
      </c>
      <c r="E123" s="211" t="s">
        <v>89</v>
      </c>
      <c r="F123" s="212" t="s">
        <v>1597</v>
      </c>
      <c r="G123" s="213" t="s">
        <v>307</v>
      </c>
      <c r="H123" s="214">
        <v>1</v>
      </c>
      <c r="I123" s="215"/>
      <c r="J123" s="214">
        <f t="shared" si="0"/>
        <v>0</v>
      </c>
      <c r="K123" s="216"/>
      <c r="L123" s="40"/>
      <c r="M123" s="217" t="s">
        <v>1</v>
      </c>
      <c r="N123" s="218" t="s">
        <v>40</v>
      </c>
      <c r="O123" s="72"/>
      <c r="P123" s="219">
        <f t="shared" si="1"/>
        <v>0</v>
      </c>
      <c r="Q123" s="219">
        <v>0</v>
      </c>
      <c r="R123" s="219">
        <f t="shared" si="2"/>
        <v>0</v>
      </c>
      <c r="S123" s="219">
        <v>0</v>
      </c>
      <c r="T123" s="220">
        <f t="shared" si="3"/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1" t="s">
        <v>173</v>
      </c>
      <c r="AT123" s="221" t="s">
        <v>169</v>
      </c>
      <c r="AU123" s="221" t="s">
        <v>85</v>
      </c>
      <c r="AY123" s="18" t="s">
        <v>167</v>
      </c>
      <c r="BE123" s="222">
        <f t="shared" si="4"/>
        <v>0</v>
      </c>
      <c r="BF123" s="222">
        <f t="shared" si="5"/>
        <v>0</v>
      </c>
      <c r="BG123" s="222">
        <f t="shared" si="6"/>
        <v>0</v>
      </c>
      <c r="BH123" s="222">
        <f t="shared" si="7"/>
        <v>0</v>
      </c>
      <c r="BI123" s="222">
        <f t="shared" si="8"/>
        <v>0</v>
      </c>
      <c r="BJ123" s="18" t="s">
        <v>83</v>
      </c>
      <c r="BK123" s="222">
        <f t="shared" si="9"/>
        <v>0</v>
      </c>
      <c r="BL123" s="18" t="s">
        <v>173</v>
      </c>
      <c r="BM123" s="221" t="s">
        <v>1598</v>
      </c>
    </row>
    <row r="124" spans="1:65" s="2" customFormat="1" ht="24" customHeight="1">
      <c r="A124" s="35"/>
      <c r="B124" s="36"/>
      <c r="C124" s="210" t="s">
        <v>173</v>
      </c>
      <c r="D124" s="210" t="s">
        <v>169</v>
      </c>
      <c r="E124" s="211" t="s">
        <v>92</v>
      </c>
      <c r="F124" s="212" t="s">
        <v>1599</v>
      </c>
      <c r="G124" s="213" t="s">
        <v>307</v>
      </c>
      <c r="H124" s="214">
        <v>3</v>
      </c>
      <c r="I124" s="215"/>
      <c r="J124" s="214">
        <f t="shared" si="0"/>
        <v>0</v>
      </c>
      <c r="K124" s="216"/>
      <c r="L124" s="40"/>
      <c r="M124" s="217" t="s">
        <v>1</v>
      </c>
      <c r="N124" s="218" t="s">
        <v>40</v>
      </c>
      <c r="O124" s="72"/>
      <c r="P124" s="219">
        <f t="shared" si="1"/>
        <v>0</v>
      </c>
      <c r="Q124" s="219">
        <v>0</v>
      </c>
      <c r="R124" s="219">
        <f t="shared" si="2"/>
        <v>0</v>
      </c>
      <c r="S124" s="219">
        <v>0</v>
      </c>
      <c r="T124" s="220">
        <f t="shared" si="3"/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1" t="s">
        <v>173</v>
      </c>
      <c r="AT124" s="221" t="s">
        <v>169</v>
      </c>
      <c r="AU124" s="221" t="s">
        <v>85</v>
      </c>
      <c r="AY124" s="18" t="s">
        <v>167</v>
      </c>
      <c r="BE124" s="222">
        <f t="shared" si="4"/>
        <v>0</v>
      </c>
      <c r="BF124" s="222">
        <f t="shared" si="5"/>
        <v>0</v>
      </c>
      <c r="BG124" s="222">
        <f t="shared" si="6"/>
        <v>0</v>
      </c>
      <c r="BH124" s="222">
        <f t="shared" si="7"/>
        <v>0</v>
      </c>
      <c r="BI124" s="222">
        <f t="shared" si="8"/>
        <v>0</v>
      </c>
      <c r="BJ124" s="18" t="s">
        <v>83</v>
      </c>
      <c r="BK124" s="222">
        <f t="shared" si="9"/>
        <v>0</v>
      </c>
      <c r="BL124" s="18" t="s">
        <v>173</v>
      </c>
      <c r="BM124" s="221" t="s">
        <v>1600</v>
      </c>
    </row>
    <row r="125" spans="1:65" s="2" customFormat="1" ht="24" customHeight="1">
      <c r="A125" s="35"/>
      <c r="B125" s="36"/>
      <c r="C125" s="210" t="s">
        <v>194</v>
      </c>
      <c r="D125" s="210" t="s">
        <v>169</v>
      </c>
      <c r="E125" s="211" t="s">
        <v>111</v>
      </c>
      <c r="F125" s="212" t="s">
        <v>1601</v>
      </c>
      <c r="G125" s="213" t="s">
        <v>307</v>
      </c>
      <c r="H125" s="214">
        <v>3</v>
      </c>
      <c r="I125" s="215"/>
      <c r="J125" s="214">
        <f t="shared" si="0"/>
        <v>0</v>
      </c>
      <c r="K125" s="216"/>
      <c r="L125" s="40"/>
      <c r="M125" s="217" t="s">
        <v>1</v>
      </c>
      <c r="N125" s="218" t="s">
        <v>40</v>
      </c>
      <c r="O125" s="72"/>
      <c r="P125" s="219">
        <f t="shared" si="1"/>
        <v>0</v>
      </c>
      <c r="Q125" s="219">
        <v>0</v>
      </c>
      <c r="R125" s="219">
        <f t="shared" si="2"/>
        <v>0</v>
      </c>
      <c r="S125" s="219">
        <v>0</v>
      </c>
      <c r="T125" s="220">
        <f t="shared" si="3"/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1" t="s">
        <v>173</v>
      </c>
      <c r="AT125" s="221" t="s">
        <v>169</v>
      </c>
      <c r="AU125" s="221" t="s">
        <v>85</v>
      </c>
      <c r="AY125" s="18" t="s">
        <v>167</v>
      </c>
      <c r="BE125" s="222">
        <f t="shared" si="4"/>
        <v>0</v>
      </c>
      <c r="BF125" s="222">
        <f t="shared" si="5"/>
        <v>0</v>
      </c>
      <c r="BG125" s="222">
        <f t="shared" si="6"/>
        <v>0</v>
      </c>
      <c r="BH125" s="222">
        <f t="shared" si="7"/>
        <v>0</v>
      </c>
      <c r="BI125" s="222">
        <f t="shared" si="8"/>
        <v>0</v>
      </c>
      <c r="BJ125" s="18" t="s">
        <v>83</v>
      </c>
      <c r="BK125" s="222">
        <f t="shared" si="9"/>
        <v>0</v>
      </c>
      <c r="BL125" s="18" t="s">
        <v>173</v>
      </c>
      <c r="BM125" s="221" t="s">
        <v>1602</v>
      </c>
    </row>
    <row r="126" spans="1:65" s="2" customFormat="1" ht="24" customHeight="1">
      <c r="A126" s="35"/>
      <c r="B126" s="36"/>
      <c r="C126" s="210" t="s">
        <v>203</v>
      </c>
      <c r="D126" s="210" t="s">
        <v>169</v>
      </c>
      <c r="E126" s="211" t="s">
        <v>114</v>
      </c>
      <c r="F126" s="212" t="s">
        <v>1603</v>
      </c>
      <c r="G126" s="213" t="s">
        <v>307</v>
      </c>
      <c r="H126" s="214">
        <v>2</v>
      </c>
      <c r="I126" s="215"/>
      <c r="J126" s="214">
        <f t="shared" si="0"/>
        <v>0</v>
      </c>
      <c r="K126" s="216"/>
      <c r="L126" s="40"/>
      <c r="M126" s="217" t="s">
        <v>1</v>
      </c>
      <c r="N126" s="218" t="s">
        <v>40</v>
      </c>
      <c r="O126" s="72"/>
      <c r="P126" s="219">
        <f t="shared" si="1"/>
        <v>0</v>
      </c>
      <c r="Q126" s="219">
        <v>0</v>
      </c>
      <c r="R126" s="219">
        <f t="shared" si="2"/>
        <v>0</v>
      </c>
      <c r="S126" s="219">
        <v>0</v>
      </c>
      <c r="T126" s="220">
        <f t="shared" si="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1" t="s">
        <v>173</v>
      </c>
      <c r="AT126" s="221" t="s">
        <v>169</v>
      </c>
      <c r="AU126" s="221" t="s">
        <v>85</v>
      </c>
      <c r="AY126" s="18" t="s">
        <v>167</v>
      </c>
      <c r="BE126" s="222">
        <f t="shared" si="4"/>
        <v>0</v>
      </c>
      <c r="BF126" s="222">
        <f t="shared" si="5"/>
        <v>0</v>
      </c>
      <c r="BG126" s="222">
        <f t="shared" si="6"/>
        <v>0</v>
      </c>
      <c r="BH126" s="222">
        <f t="shared" si="7"/>
        <v>0</v>
      </c>
      <c r="BI126" s="222">
        <f t="shared" si="8"/>
        <v>0</v>
      </c>
      <c r="BJ126" s="18" t="s">
        <v>83</v>
      </c>
      <c r="BK126" s="222">
        <f t="shared" si="9"/>
        <v>0</v>
      </c>
      <c r="BL126" s="18" t="s">
        <v>173</v>
      </c>
      <c r="BM126" s="221" t="s">
        <v>1604</v>
      </c>
    </row>
    <row r="127" spans="1:65" s="2" customFormat="1" ht="24" customHeight="1">
      <c r="A127" s="35"/>
      <c r="B127" s="36"/>
      <c r="C127" s="210" t="s">
        <v>210</v>
      </c>
      <c r="D127" s="210" t="s">
        <v>169</v>
      </c>
      <c r="E127" s="211" t="s">
        <v>117</v>
      </c>
      <c r="F127" s="212" t="s">
        <v>1605</v>
      </c>
      <c r="G127" s="213" t="s">
        <v>307</v>
      </c>
      <c r="H127" s="214">
        <v>3</v>
      </c>
      <c r="I127" s="215"/>
      <c r="J127" s="214">
        <f t="shared" si="0"/>
        <v>0</v>
      </c>
      <c r="K127" s="216"/>
      <c r="L127" s="40"/>
      <c r="M127" s="217" t="s">
        <v>1</v>
      </c>
      <c r="N127" s="218" t="s">
        <v>40</v>
      </c>
      <c r="O127" s="72"/>
      <c r="P127" s="219">
        <f t="shared" si="1"/>
        <v>0</v>
      </c>
      <c r="Q127" s="219">
        <v>0</v>
      </c>
      <c r="R127" s="219">
        <f t="shared" si="2"/>
        <v>0</v>
      </c>
      <c r="S127" s="219">
        <v>0</v>
      </c>
      <c r="T127" s="220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1" t="s">
        <v>173</v>
      </c>
      <c r="AT127" s="221" t="s">
        <v>169</v>
      </c>
      <c r="AU127" s="221" t="s">
        <v>85</v>
      </c>
      <c r="AY127" s="18" t="s">
        <v>167</v>
      </c>
      <c r="BE127" s="222">
        <f t="shared" si="4"/>
        <v>0</v>
      </c>
      <c r="BF127" s="222">
        <f t="shared" si="5"/>
        <v>0</v>
      </c>
      <c r="BG127" s="222">
        <f t="shared" si="6"/>
        <v>0</v>
      </c>
      <c r="BH127" s="222">
        <f t="shared" si="7"/>
        <v>0</v>
      </c>
      <c r="BI127" s="222">
        <f t="shared" si="8"/>
        <v>0</v>
      </c>
      <c r="BJ127" s="18" t="s">
        <v>83</v>
      </c>
      <c r="BK127" s="222">
        <f t="shared" si="9"/>
        <v>0</v>
      </c>
      <c r="BL127" s="18" t="s">
        <v>173</v>
      </c>
      <c r="BM127" s="221" t="s">
        <v>1606</v>
      </c>
    </row>
    <row r="128" spans="1:65" s="2" customFormat="1" ht="24" customHeight="1">
      <c r="A128" s="35"/>
      <c r="B128" s="36"/>
      <c r="C128" s="210" t="s">
        <v>217</v>
      </c>
      <c r="D128" s="210" t="s">
        <v>169</v>
      </c>
      <c r="E128" s="211" t="s">
        <v>1607</v>
      </c>
      <c r="F128" s="212" t="s">
        <v>1608</v>
      </c>
      <c r="G128" s="213" t="s">
        <v>307</v>
      </c>
      <c r="H128" s="214">
        <v>2</v>
      </c>
      <c r="I128" s="215"/>
      <c r="J128" s="214">
        <f t="shared" si="0"/>
        <v>0</v>
      </c>
      <c r="K128" s="216"/>
      <c r="L128" s="40"/>
      <c r="M128" s="217" t="s">
        <v>1</v>
      </c>
      <c r="N128" s="218" t="s">
        <v>40</v>
      </c>
      <c r="O128" s="72"/>
      <c r="P128" s="219">
        <f t="shared" si="1"/>
        <v>0</v>
      </c>
      <c r="Q128" s="219">
        <v>0</v>
      </c>
      <c r="R128" s="219">
        <f t="shared" si="2"/>
        <v>0</v>
      </c>
      <c r="S128" s="219">
        <v>0</v>
      </c>
      <c r="T128" s="220">
        <f t="shared" si="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1" t="s">
        <v>173</v>
      </c>
      <c r="AT128" s="221" t="s">
        <v>169</v>
      </c>
      <c r="AU128" s="221" t="s">
        <v>85</v>
      </c>
      <c r="AY128" s="18" t="s">
        <v>167</v>
      </c>
      <c r="BE128" s="222">
        <f t="shared" si="4"/>
        <v>0</v>
      </c>
      <c r="BF128" s="222">
        <f t="shared" si="5"/>
        <v>0</v>
      </c>
      <c r="BG128" s="222">
        <f t="shared" si="6"/>
        <v>0</v>
      </c>
      <c r="BH128" s="222">
        <f t="shared" si="7"/>
        <v>0</v>
      </c>
      <c r="BI128" s="222">
        <f t="shared" si="8"/>
        <v>0</v>
      </c>
      <c r="BJ128" s="18" t="s">
        <v>83</v>
      </c>
      <c r="BK128" s="222">
        <f t="shared" si="9"/>
        <v>0</v>
      </c>
      <c r="BL128" s="18" t="s">
        <v>173</v>
      </c>
      <c r="BM128" s="221" t="s">
        <v>1609</v>
      </c>
    </row>
    <row r="129" spans="1:65" s="2" customFormat="1" ht="24" customHeight="1">
      <c r="A129" s="35"/>
      <c r="B129" s="36"/>
      <c r="C129" s="210" t="s">
        <v>223</v>
      </c>
      <c r="D129" s="210" t="s">
        <v>169</v>
      </c>
      <c r="E129" s="211" t="s">
        <v>1610</v>
      </c>
      <c r="F129" s="212" t="s">
        <v>1611</v>
      </c>
      <c r="G129" s="213" t="s">
        <v>307</v>
      </c>
      <c r="H129" s="214">
        <v>1</v>
      </c>
      <c r="I129" s="215"/>
      <c r="J129" s="214">
        <f t="shared" si="0"/>
        <v>0</v>
      </c>
      <c r="K129" s="216"/>
      <c r="L129" s="40"/>
      <c r="M129" s="217" t="s">
        <v>1</v>
      </c>
      <c r="N129" s="218" t="s">
        <v>40</v>
      </c>
      <c r="O129" s="72"/>
      <c r="P129" s="219">
        <f t="shared" si="1"/>
        <v>0</v>
      </c>
      <c r="Q129" s="219">
        <v>0</v>
      </c>
      <c r="R129" s="219">
        <f t="shared" si="2"/>
        <v>0</v>
      </c>
      <c r="S129" s="219">
        <v>0</v>
      </c>
      <c r="T129" s="220">
        <f t="shared" si="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1" t="s">
        <v>173</v>
      </c>
      <c r="AT129" s="221" t="s">
        <v>169</v>
      </c>
      <c r="AU129" s="221" t="s">
        <v>85</v>
      </c>
      <c r="AY129" s="18" t="s">
        <v>167</v>
      </c>
      <c r="BE129" s="222">
        <f t="shared" si="4"/>
        <v>0</v>
      </c>
      <c r="BF129" s="222">
        <f t="shared" si="5"/>
        <v>0</v>
      </c>
      <c r="BG129" s="222">
        <f t="shared" si="6"/>
        <v>0</v>
      </c>
      <c r="BH129" s="222">
        <f t="shared" si="7"/>
        <v>0</v>
      </c>
      <c r="BI129" s="222">
        <f t="shared" si="8"/>
        <v>0</v>
      </c>
      <c r="BJ129" s="18" t="s">
        <v>83</v>
      </c>
      <c r="BK129" s="222">
        <f t="shared" si="9"/>
        <v>0</v>
      </c>
      <c r="BL129" s="18" t="s">
        <v>173</v>
      </c>
      <c r="BM129" s="221" t="s">
        <v>1612</v>
      </c>
    </row>
    <row r="130" spans="1:65" s="2" customFormat="1" ht="24" customHeight="1">
      <c r="A130" s="35"/>
      <c r="B130" s="36"/>
      <c r="C130" s="210" t="s">
        <v>227</v>
      </c>
      <c r="D130" s="210" t="s">
        <v>169</v>
      </c>
      <c r="E130" s="211" t="s">
        <v>227</v>
      </c>
      <c r="F130" s="212" t="s">
        <v>1613</v>
      </c>
      <c r="G130" s="213" t="s">
        <v>307</v>
      </c>
      <c r="H130" s="214">
        <v>1</v>
      </c>
      <c r="I130" s="215"/>
      <c r="J130" s="214">
        <f t="shared" si="0"/>
        <v>0</v>
      </c>
      <c r="K130" s="216"/>
      <c r="L130" s="40"/>
      <c r="M130" s="217" t="s">
        <v>1</v>
      </c>
      <c r="N130" s="218" t="s">
        <v>40</v>
      </c>
      <c r="O130" s="72"/>
      <c r="P130" s="219">
        <f t="shared" si="1"/>
        <v>0</v>
      </c>
      <c r="Q130" s="219">
        <v>0</v>
      </c>
      <c r="R130" s="219">
        <f t="shared" si="2"/>
        <v>0</v>
      </c>
      <c r="S130" s="219">
        <v>0</v>
      </c>
      <c r="T130" s="220">
        <f t="shared" si="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1" t="s">
        <v>173</v>
      </c>
      <c r="AT130" s="221" t="s">
        <v>169</v>
      </c>
      <c r="AU130" s="221" t="s">
        <v>85</v>
      </c>
      <c r="AY130" s="18" t="s">
        <v>167</v>
      </c>
      <c r="BE130" s="222">
        <f t="shared" si="4"/>
        <v>0</v>
      </c>
      <c r="BF130" s="222">
        <f t="shared" si="5"/>
        <v>0</v>
      </c>
      <c r="BG130" s="222">
        <f t="shared" si="6"/>
        <v>0</v>
      </c>
      <c r="BH130" s="222">
        <f t="shared" si="7"/>
        <v>0</v>
      </c>
      <c r="BI130" s="222">
        <f t="shared" si="8"/>
        <v>0</v>
      </c>
      <c r="BJ130" s="18" t="s">
        <v>83</v>
      </c>
      <c r="BK130" s="222">
        <f t="shared" si="9"/>
        <v>0</v>
      </c>
      <c r="BL130" s="18" t="s">
        <v>173</v>
      </c>
      <c r="BM130" s="221" t="s">
        <v>1614</v>
      </c>
    </row>
    <row r="131" spans="1:65" s="2" customFormat="1" ht="16.5" customHeight="1">
      <c r="A131" s="35"/>
      <c r="B131" s="36"/>
      <c r="C131" s="210" t="s">
        <v>233</v>
      </c>
      <c r="D131" s="210" t="s">
        <v>169</v>
      </c>
      <c r="E131" s="211" t="s">
        <v>233</v>
      </c>
      <c r="F131" s="212" t="s">
        <v>1615</v>
      </c>
      <c r="G131" s="213" t="s">
        <v>307</v>
      </c>
      <c r="H131" s="214">
        <v>1</v>
      </c>
      <c r="I131" s="215"/>
      <c r="J131" s="214">
        <f t="shared" si="0"/>
        <v>0</v>
      </c>
      <c r="K131" s="216"/>
      <c r="L131" s="40"/>
      <c r="M131" s="217" t="s">
        <v>1</v>
      </c>
      <c r="N131" s="218" t="s">
        <v>40</v>
      </c>
      <c r="O131" s="72"/>
      <c r="P131" s="219">
        <f t="shared" si="1"/>
        <v>0</v>
      </c>
      <c r="Q131" s="219">
        <v>0</v>
      </c>
      <c r="R131" s="219">
        <f t="shared" si="2"/>
        <v>0</v>
      </c>
      <c r="S131" s="219">
        <v>0</v>
      </c>
      <c r="T131" s="220">
        <f t="shared" si="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1" t="s">
        <v>173</v>
      </c>
      <c r="AT131" s="221" t="s">
        <v>169</v>
      </c>
      <c r="AU131" s="221" t="s">
        <v>85</v>
      </c>
      <c r="AY131" s="18" t="s">
        <v>167</v>
      </c>
      <c r="BE131" s="222">
        <f t="shared" si="4"/>
        <v>0</v>
      </c>
      <c r="BF131" s="222">
        <f t="shared" si="5"/>
        <v>0</v>
      </c>
      <c r="BG131" s="222">
        <f t="shared" si="6"/>
        <v>0</v>
      </c>
      <c r="BH131" s="222">
        <f t="shared" si="7"/>
        <v>0</v>
      </c>
      <c r="BI131" s="222">
        <f t="shared" si="8"/>
        <v>0</v>
      </c>
      <c r="BJ131" s="18" t="s">
        <v>83</v>
      </c>
      <c r="BK131" s="222">
        <f t="shared" si="9"/>
        <v>0</v>
      </c>
      <c r="BL131" s="18" t="s">
        <v>173</v>
      </c>
      <c r="BM131" s="221" t="s">
        <v>1616</v>
      </c>
    </row>
    <row r="132" spans="1:65" s="2" customFormat="1" ht="24" customHeight="1">
      <c r="A132" s="35"/>
      <c r="B132" s="36"/>
      <c r="C132" s="210" t="s">
        <v>240</v>
      </c>
      <c r="D132" s="210" t="s">
        <v>169</v>
      </c>
      <c r="E132" s="211" t="s">
        <v>240</v>
      </c>
      <c r="F132" s="212" t="s">
        <v>1617</v>
      </c>
      <c r="G132" s="213" t="s">
        <v>307</v>
      </c>
      <c r="H132" s="214">
        <v>1</v>
      </c>
      <c r="I132" s="215"/>
      <c r="J132" s="214">
        <f t="shared" si="0"/>
        <v>0</v>
      </c>
      <c r="K132" s="216"/>
      <c r="L132" s="40"/>
      <c r="M132" s="217" t="s">
        <v>1</v>
      </c>
      <c r="N132" s="218" t="s">
        <v>40</v>
      </c>
      <c r="O132" s="72"/>
      <c r="P132" s="219">
        <f t="shared" si="1"/>
        <v>0</v>
      </c>
      <c r="Q132" s="219">
        <v>0</v>
      </c>
      <c r="R132" s="219">
        <f t="shared" si="2"/>
        <v>0</v>
      </c>
      <c r="S132" s="219">
        <v>0</v>
      </c>
      <c r="T132" s="220">
        <f t="shared" si="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1" t="s">
        <v>173</v>
      </c>
      <c r="AT132" s="221" t="s">
        <v>169</v>
      </c>
      <c r="AU132" s="221" t="s">
        <v>85</v>
      </c>
      <c r="AY132" s="18" t="s">
        <v>167</v>
      </c>
      <c r="BE132" s="222">
        <f t="shared" si="4"/>
        <v>0</v>
      </c>
      <c r="BF132" s="222">
        <f t="shared" si="5"/>
        <v>0</v>
      </c>
      <c r="BG132" s="222">
        <f t="shared" si="6"/>
        <v>0</v>
      </c>
      <c r="BH132" s="222">
        <f t="shared" si="7"/>
        <v>0</v>
      </c>
      <c r="BI132" s="222">
        <f t="shared" si="8"/>
        <v>0</v>
      </c>
      <c r="BJ132" s="18" t="s">
        <v>83</v>
      </c>
      <c r="BK132" s="222">
        <f t="shared" si="9"/>
        <v>0</v>
      </c>
      <c r="BL132" s="18" t="s">
        <v>173</v>
      </c>
      <c r="BM132" s="221" t="s">
        <v>1618</v>
      </c>
    </row>
    <row r="133" spans="1:65" s="2" customFormat="1" ht="24" customHeight="1">
      <c r="A133" s="35"/>
      <c r="B133" s="36"/>
      <c r="C133" s="210" t="s">
        <v>244</v>
      </c>
      <c r="D133" s="210" t="s">
        <v>169</v>
      </c>
      <c r="E133" s="211" t="s">
        <v>244</v>
      </c>
      <c r="F133" s="212" t="s">
        <v>1619</v>
      </c>
      <c r="G133" s="213" t="s">
        <v>307</v>
      </c>
      <c r="H133" s="214">
        <v>1</v>
      </c>
      <c r="I133" s="215"/>
      <c r="J133" s="214">
        <f t="shared" si="0"/>
        <v>0</v>
      </c>
      <c r="K133" s="216"/>
      <c r="L133" s="40"/>
      <c r="M133" s="217" t="s">
        <v>1</v>
      </c>
      <c r="N133" s="218" t="s">
        <v>40</v>
      </c>
      <c r="O133" s="72"/>
      <c r="P133" s="219">
        <f t="shared" si="1"/>
        <v>0</v>
      </c>
      <c r="Q133" s="219">
        <v>0</v>
      </c>
      <c r="R133" s="219">
        <f t="shared" si="2"/>
        <v>0</v>
      </c>
      <c r="S133" s="219">
        <v>0</v>
      </c>
      <c r="T133" s="220">
        <f t="shared" si="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1" t="s">
        <v>173</v>
      </c>
      <c r="AT133" s="221" t="s">
        <v>169</v>
      </c>
      <c r="AU133" s="221" t="s">
        <v>85</v>
      </c>
      <c r="AY133" s="18" t="s">
        <v>167</v>
      </c>
      <c r="BE133" s="222">
        <f t="shared" si="4"/>
        <v>0</v>
      </c>
      <c r="BF133" s="222">
        <f t="shared" si="5"/>
        <v>0</v>
      </c>
      <c r="BG133" s="222">
        <f t="shared" si="6"/>
        <v>0</v>
      </c>
      <c r="BH133" s="222">
        <f t="shared" si="7"/>
        <v>0</v>
      </c>
      <c r="BI133" s="222">
        <f t="shared" si="8"/>
        <v>0</v>
      </c>
      <c r="BJ133" s="18" t="s">
        <v>83</v>
      </c>
      <c r="BK133" s="222">
        <f t="shared" si="9"/>
        <v>0</v>
      </c>
      <c r="BL133" s="18" t="s">
        <v>173</v>
      </c>
      <c r="BM133" s="221" t="s">
        <v>1620</v>
      </c>
    </row>
    <row r="134" spans="1:65" s="2" customFormat="1" ht="24" customHeight="1">
      <c r="A134" s="35"/>
      <c r="B134" s="36"/>
      <c r="C134" s="210" t="s">
        <v>252</v>
      </c>
      <c r="D134" s="210" t="s">
        <v>169</v>
      </c>
      <c r="E134" s="211" t="s">
        <v>252</v>
      </c>
      <c r="F134" s="212" t="s">
        <v>1621</v>
      </c>
      <c r="G134" s="213" t="s">
        <v>307</v>
      </c>
      <c r="H134" s="214">
        <v>1</v>
      </c>
      <c r="I134" s="215"/>
      <c r="J134" s="214">
        <f t="shared" si="0"/>
        <v>0</v>
      </c>
      <c r="K134" s="216"/>
      <c r="L134" s="40"/>
      <c r="M134" s="217" t="s">
        <v>1</v>
      </c>
      <c r="N134" s="218" t="s">
        <v>40</v>
      </c>
      <c r="O134" s="72"/>
      <c r="P134" s="219">
        <f t="shared" si="1"/>
        <v>0</v>
      </c>
      <c r="Q134" s="219">
        <v>0</v>
      </c>
      <c r="R134" s="219">
        <f t="shared" si="2"/>
        <v>0</v>
      </c>
      <c r="S134" s="219">
        <v>0</v>
      </c>
      <c r="T134" s="220">
        <f t="shared" si="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1" t="s">
        <v>173</v>
      </c>
      <c r="AT134" s="221" t="s">
        <v>169</v>
      </c>
      <c r="AU134" s="221" t="s">
        <v>85</v>
      </c>
      <c r="AY134" s="18" t="s">
        <v>167</v>
      </c>
      <c r="BE134" s="222">
        <f t="shared" si="4"/>
        <v>0</v>
      </c>
      <c r="BF134" s="222">
        <f t="shared" si="5"/>
        <v>0</v>
      </c>
      <c r="BG134" s="222">
        <f t="shared" si="6"/>
        <v>0</v>
      </c>
      <c r="BH134" s="222">
        <f t="shared" si="7"/>
        <v>0</v>
      </c>
      <c r="BI134" s="222">
        <f t="shared" si="8"/>
        <v>0</v>
      </c>
      <c r="BJ134" s="18" t="s">
        <v>83</v>
      </c>
      <c r="BK134" s="222">
        <f t="shared" si="9"/>
        <v>0</v>
      </c>
      <c r="BL134" s="18" t="s">
        <v>173</v>
      </c>
      <c r="BM134" s="221" t="s">
        <v>1622</v>
      </c>
    </row>
    <row r="135" spans="1:65" s="2" customFormat="1" ht="16.5" customHeight="1">
      <c r="A135" s="35"/>
      <c r="B135" s="36"/>
      <c r="C135" s="210" t="s">
        <v>8</v>
      </c>
      <c r="D135" s="210" t="s">
        <v>169</v>
      </c>
      <c r="E135" s="211" t="s">
        <v>8</v>
      </c>
      <c r="F135" s="212" t="s">
        <v>1623</v>
      </c>
      <c r="G135" s="213" t="s">
        <v>307</v>
      </c>
      <c r="H135" s="214">
        <v>1</v>
      </c>
      <c r="I135" s="215"/>
      <c r="J135" s="214">
        <f t="shared" si="0"/>
        <v>0</v>
      </c>
      <c r="K135" s="216"/>
      <c r="L135" s="40"/>
      <c r="M135" s="217" t="s">
        <v>1</v>
      </c>
      <c r="N135" s="218" t="s">
        <v>40</v>
      </c>
      <c r="O135" s="72"/>
      <c r="P135" s="219">
        <f t="shared" si="1"/>
        <v>0</v>
      </c>
      <c r="Q135" s="219">
        <v>0</v>
      </c>
      <c r="R135" s="219">
        <f t="shared" si="2"/>
        <v>0</v>
      </c>
      <c r="S135" s="219">
        <v>0</v>
      </c>
      <c r="T135" s="220">
        <f t="shared" si="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1" t="s">
        <v>173</v>
      </c>
      <c r="AT135" s="221" t="s">
        <v>169</v>
      </c>
      <c r="AU135" s="221" t="s">
        <v>85</v>
      </c>
      <c r="AY135" s="18" t="s">
        <v>167</v>
      </c>
      <c r="BE135" s="222">
        <f t="shared" si="4"/>
        <v>0</v>
      </c>
      <c r="BF135" s="222">
        <f t="shared" si="5"/>
        <v>0</v>
      </c>
      <c r="BG135" s="222">
        <f t="shared" si="6"/>
        <v>0</v>
      </c>
      <c r="BH135" s="222">
        <f t="shared" si="7"/>
        <v>0</v>
      </c>
      <c r="BI135" s="222">
        <f t="shared" si="8"/>
        <v>0</v>
      </c>
      <c r="BJ135" s="18" t="s">
        <v>83</v>
      </c>
      <c r="BK135" s="222">
        <f t="shared" si="9"/>
        <v>0</v>
      </c>
      <c r="BL135" s="18" t="s">
        <v>173</v>
      </c>
      <c r="BM135" s="221" t="s">
        <v>1624</v>
      </c>
    </row>
    <row r="136" spans="1:65" s="2" customFormat="1" ht="16.5" customHeight="1">
      <c r="A136" s="35"/>
      <c r="B136" s="36"/>
      <c r="C136" s="210" t="s">
        <v>264</v>
      </c>
      <c r="D136" s="210" t="s">
        <v>169</v>
      </c>
      <c r="E136" s="211" t="s">
        <v>264</v>
      </c>
      <c r="F136" s="212" t="s">
        <v>1625</v>
      </c>
      <c r="G136" s="213" t="s">
        <v>307</v>
      </c>
      <c r="H136" s="214">
        <v>1</v>
      </c>
      <c r="I136" s="215"/>
      <c r="J136" s="214">
        <f t="shared" si="0"/>
        <v>0</v>
      </c>
      <c r="K136" s="216"/>
      <c r="L136" s="40"/>
      <c r="M136" s="217" t="s">
        <v>1</v>
      </c>
      <c r="N136" s="218" t="s">
        <v>40</v>
      </c>
      <c r="O136" s="72"/>
      <c r="P136" s="219">
        <f t="shared" si="1"/>
        <v>0</v>
      </c>
      <c r="Q136" s="219">
        <v>0</v>
      </c>
      <c r="R136" s="219">
        <f t="shared" si="2"/>
        <v>0</v>
      </c>
      <c r="S136" s="219">
        <v>0</v>
      </c>
      <c r="T136" s="220">
        <f t="shared" si="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1" t="s">
        <v>173</v>
      </c>
      <c r="AT136" s="221" t="s">
        <v>169</v>
      </c>
      <c r="AU136" s="221" t="s">
        <v>85</v>
      </c>
      <c r="AY136" s="18" t="s">
        <v>167</v>
      </c>
      <c r="BE136" s="222">
        <f t="shared" si="4"/>
        <v>0</v>
      </c>
      <c r="BF136" s="222">
        <f t="shared" si="5"/>
        <v>0</v>
      </c>
      <c r="BG136" s="222">
        <f t="shared" si="6"/>
        <v>0</v>
      </c>
      <c r="BH136" s="222">
        <f t="shared" si="7"/>
        <v>0</v>
      </c>
      <c r="BI136" s="222">
        <f t="shared" si="8"/>
        <v>0</v>
      </c>
      <c r="BJ136" s="18" t="s">
        <v>83</v>
      </c>
      <c r="BK136" s="222">
        <f t="shared" si="9"/>
        <v>0</v>
      </c>
      <c r="BL136" s="18" t="s">
        <v>173</v>
      </c>
      <c r="BM136" s="221" t="s">
        <v>1626</v>
      </c>
    </row>
    <row r="137" spans="1:65" s="2" customFormat="1" ht="16.5" customHeight="1">
      <c r="A137" s="35"/>
      <c r="B137" s="36"/>
      <c r="C137" s="210" t="s">
        <v>271</v>
      </c>
      <c r="D137" s="210" t="s">
        <v>169</v>
      </c>
      <c r="E137" s="211" t="s">
        <v>271</v>
      </c>
      <c r="F137" s="212" t="s">
        <v>1627</v>
      </c>
      <c r="G137" s="213" t="s">
        <v>307</v>
      </c>
      <c r="H137" s="214">
        <v>1</v>
      </c>
      <c r="I137" s="215"/>
      <c r="J137" s="214">
        <f t="shared" si="0"/>
        <v>0</v>
      </c>
      <c r="K137" s="216"/>
      <c r="L137" s="40"/>
      <c r="M137" s="217" t="s">
        <v>1</v>
      </c>
      <c r="N137" s="218" t="s">
        <v>40</v>
      </c>
      <c r="O137" s="72"/>
      <c r="P137" s="219">
        <f t="shared" si="1"/>
        <v>0</v>
      </c>
      <c r="Q137" s="219">
        <v>0</v>
      </c>
      <c r="R137" s="219">
        <f t="shared" si="2"/>
        <v>0</v>
      </c>
      <c r="S137" s="219">
        <v>0</v>
      </c>
      <c r="T137" s="220">
        <f t="shared" si="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1" t="s">
        <v>173</v>
      </c>
      <c r="AT137" s="221" t="s">
        <v>169</v>
      </c>
      <c r="AU137" s="221" t="s">
        <v>85</v>
      </c>
      <c r="AY137" s="18" t="s">
        <v>167</v>
      </c>
      <c r="BE137" s="222">
        <f t="shared" si="4"/>
        <v>0</v>
      </c>
      <c r="BF137" s="222">
        <f t="shared" si="5"/>
        <v>0</v>
      </c>
      <c r="BG137" s="222">
        <f t="shared" si="6"/>
        <v>0</v>
      </c>
      <c r="BH137" s="222">
        <f t="shared" si="7"/>
        <v>0</v>
      </c>
      <c r="BI137" s="222">
        <f t="shared" si="8"/>
        <v>0</v>
      </c>
      <c r="BJ137" s="18" t="s">
        <v>83</v>
      </c>
      <c r="BK137" s="222">
        <f t="shared" si="9"/>
        <v>0</v>
      </c>
      <c r="BL137" s="18" t="s">
        <v>173</v>
      </c>
      <c r="BM137" s="221" t="s">
        <v>1628</v>
      </c>
    </row>
    <row r="138" spans="1:65" s="2" customFormat="1" ht="24" customHeight="1">
      <c r="A138" s="35"/>
      <c r="B138" s="36"/>
      <c r="C138" s="210" t="s">
        <v>279</v>
      </c>
      <c r="D138" s="210" t="s">
        <v>169</v>
      </c>
      <c r="E138" s="211" t="s">
        <v>279</v>
      </c>
      <c r="F138" s="212" t="s">
        <v>1629</v>
      </c>
      <c r="G138" s="213" t="s">
        <v>320</v>
      </c>
      <c r="H138" s="214">
        <v>1</v>
      </c>
      <c r="I138" s="215"/>
      <c r="J138" s="214">
        <f t="shared" si="0"/>
        <v>0</v>
      </c>
      <c r="K138" s="216"/>
      <c r="L138" s="40"/>
      <c r="M138" s="217" t="s">
        <v>1</v>
      </c>
      <c r="N138" s="218" t="s">
        <v>40</v>
      </c>
      <c r="O138" s="72"/>
      <c r="P138" s="219">
        <f t="shared" si="1"/>
        <v>0</v>
      </c>
      <c r="Q138" s="219">
        <v>0</v>
      </c>
      <c r="R138" s="219">
        <f t="shared" si="2"/>
        <v>0</v>
      </c>
      <c r="S138" s="219">
        <v>0</v>
      </c>
      <c r="T138" s="220">
        <f t="shared" si="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1" t="s">
        <v>173</v>
      </c>
      <c r="AT138" s="221" t="s">
        <v>169</v>
      </c>
      <c r="AU138" s="221" t="s">
        <v>85</v>
      </c>
      <c r="AY138" s="18" t="s">
        <v>167</v>
      </c>
      <c r="BE138" s="222">
        <f t="shared" si="4"/>
        <v>0</v>
      </c>
      <c r="BF138" s="222">
        <f t="shared" si="5"/>
        <v>0</v>
      </c>
      <c r="BG138" s="222">
        <f t="shared" si="6"/>
        <v>0</v>
      </c>
      <c r="BH138" s="222">
        <f t="shared" si="7"/>
        <v>0</v>
      </c>
      <c r="BI138" s="222">
        <f t="shared" si="8"/>
        <v>0</v>
      </c>
      <c r="BJ138" s="18" t="s">
        <v>83</v>
      </c>
      <c r="BK138" s="222">
        <f t="shared" si="9"/>
        <v>0</v>
      </c>
      <c r="BL138" s="18" t="s">
        <v>173</v>
      </c>
      <c r="BM138" s="221" t="s">
        <v>1630</v>
      </c>
    </row>
    <row r="139" spans="1:65" s="2" customFormat="1" ht="16.5" customHeight="1">
      <c r="A139" s="35"/>
      <c r="B139" s="36"/>
      <c r="C139" s="210" t="s">
        <v>284</v>
      </c>
      <c r="D139" s="210" t="s">
        <v>169</v>
      </c>
      <c r="E139" s="211" t="s">
        <v>1631</v>
      </c>
      <c r="F139" s="212" t="s">
        <v>1632</v>
      </c>
      <c r="G139" s="213" t="s">
        <v>1</v>
      </c>
      <c r="H139" s="214">
        <v>0</v>
      </c>
      <c r="I139" s="215"/>
      <c r="J139" s="214">
        <f t="shared" si="0"/>
        <v>0</v>
      </c>
      <c r="K139" s="216"/>
      <c r="L139" s="40"/>
      <c r="M139" s="280" t="s">
        <v>1</v>
      </c>
      <c r="N139" s="281" t="s">
        <v>40</v>
      </c>
      <c r="O139" s="282"/>
      <c r="P139" s="283">
        <f t="shared" si="1"/>
        <v>0</v>
      </c>
      <c r="Q139" s="283">
        <v>0</v>
      </c>
      <c r="R139" s="283">
        <f t="shared" si="2"/>
        <v>0</v>
      </c>
      <c r="S139" s="283">
        <v>0</v>
      </c>
      <c r="T139" s="284">
        <f t="shared" si="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1" t="s">
        <v>173</v>
      </c>
      <c r="AT139" s="221" t="s">
        <v>169</v>
      </c>
      <c r="AU139" s="221" t="s">
        <v>85</v>
      </c>
      <c r="AY139" s="18" t="s">
        <v>167</v>
      </c>
      <c r="BE139" s="222">
        <f t="shared" si="4"/>
        <v>0</v>
      </c>
      <c r="BF139" s="222">
        <f t="shared" si="5"/>
        <v>0</v>
      </c>
      <c r="BG139" s="222">
        <f t="shared" si="6"/>
        <v>0</v>
      </c>
      <c r="BH139" s="222">
        <f t="shared" si="7"/>
        <v>0</v>
      </c>
      <c r="BI139" s="222">
        <f t="shared" si="8"/>
        <v>0</v>
      </c>
      <c r="BJ139" s="18" t="s">
        <v>83</v>
      </c>
      <c r="BK139" s="222">
        <f t="shared" si="9"/>
        <v>0</v>
      </c>
      <c r="BL139" s="18" t="s">
        <v>173</v>
      </c>
      <c r="BM139" s="221" t="s">
        <v>1633</v>
      </c>
    </row>
    <row r="140" spans="1:65" s="2" customFormat="1" ht="6.95" customHeight="1">
      <c r="A140" s="35"/>
      <c r="B140" s="55"/>
      <c r="C140" s="56"/>
      <c r="D140" s="56"/>
      <c r="E140" s="56"/>
      <c r="F140" s="56"/>
      <c r="G140" s="56"/>
      <c r="H140" s="56"/>
      <c r="I140" s="159"/>
      <c r="J140" s="56"/>
      <c r="K140" s="56"/>
      <c r="L140" s="40"/>
      <c r="M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</sheetData>
  <sheetProtection algorithmName="SHA-512" hashValue="sAFe62ym/o0tmQx1f5MUtRlqL3urdJfZ2oa8H795bMsYH4NVmkaURElg5IfzbD+uH9rGC9J3pZs6zYE3uA9/zw==" saltValue="AhT8KL6+fevuSfBB28HR7SJC41m49eNymN6pC7Tr21yfEcrH/oWfSrAXRV//r+E1hU9c5CMe9cVtoJ+Nzku9WA==" spinCount="100000" sheet="1" objects="1" scenarios="1" formatColumns="0" formatRows="0" autoFilter="0"/>
  <autoFilter ref="C117:K139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6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119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85</v>
      </c>
    </row>
    <row r="4" spans="1:46" s="1" customFormat="1" ht="24.95" customHeight="1">
      <c r="B4" s="21"/>
      <c r="D4" s="120" t="s">
        <v>120</v>
      </c>
      <c r="I4" s="116"/>
      <c r="L4" s="21"/>
      <c r="M4" s="121" t="s">
        <v>10</v>
      </c>
      <c r="AT4" s="18" t="s">
        <v>4</v>
      </c>
    </row>
    <row r="5" spans="1:46" s="1" customFormat="1" ht="6.95" customHeight="1">
      <c r="B5" s="21"/>
      <c r="I5" s="116"/>
      <c r="L5" s="21"/>
    </row>
    <row r="6" spans="1:46" s="1" customFormat="1" ht="12" customHeight="1">
      <c r="B6" s="21"/>
      <c r="D6" s="122" t="s">
        <v>15</v>
      </c>
      <c r="I6" s="116"/>
      <c r="L6" s="21"/>
    </row>
    <row r="7" spans="1:46" s="1" customFormat="1" ht="16.5" customHeight="1">
      <c r="B7" s="21"/>
      <c r="E7" s="333" t="str">
        <f>'Rekapitulace stavby'!K6</f>
        <v>Psí útulek Bety Ostrov - nové zázemí</v>
      </c>
      <c r="F7" s="334"/>
      <c r="G7" s="334"/>
      <c r="H7" s="334"/>
      <c r="I7" s="116"/>
      <c r="L7" s="21"/>
    </row>
    <row r="8" spans="1:46" s="2" customFormat="1" ht="12" customHeight="1">
      <c r="A8" s="35"/>
      <c r="B8" s="40"/>
      <c r="C8" s="35"/>
      <c r="D8" s="122" t="s">
        <v>121</v>
      </c>
      <c r="E8" s="35"/>
      <c r="F8" s="35"/>
      <c r="G8" s="35"/>
      <c r="H8" s="35"/>
      <c r="I8" s="123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5" t="s">
        <v>1634</v>
      </c>
      <c r="F9" s="336"/>
      <c r="G9" s="336"/>
      <c r="H9" s="336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2" t="s">
        <v>17</v>
      </c>
      <c r="E11" s="35"/>
      <c r="F11" s="111" t="s">
        <v>1</v>
      </c>
      <c r="G11" s="35"/>
      <c r="H11" s="35"/>
      <c r="I11" s="124" t="s">
        <v>18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2" t="s">
        <v>19</v>
      </c>
      <c r="E12" s="35"/>
      <c r="F12" s="111" t="s">
        <v>20</v>
      </c>
      <c r="G12" s="35"/>
      <c r="H12" s="35"/>
      <c r="I12" s="124" t="s">
        <v>21</v>
      </c>
      <c r="J12" s="125" t="str">
        <f>'Rekapitulace stavby'!AN8</f>
        <v>13. 8. 2019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23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23</v>
      </c>
      <c r="E14" s="35"/>
      <c r="F14" s="35"/>
      <c r="G14" s="35"/>
      <c r="H14" s="35"/>
      <c r="I14" s="124" t="s">
        <v>24</v>
      </c>
      <c r="J14" s="111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25</v>
      </c>
      <c r="F15" s="35"/>
      <c r="G15" s="35"/>
      <c r="H15" s="35"/>
      <c r="I15" s="124" t="s">
        <v>26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23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2" t="s">
        <v>27</v>
      </c>
      <c r="E17" s="35"/>
      <c r="F17" s="35"/>
      <c r="G17" s="35"/>
      <c r="H17" s="35"/>
      <c r="I17" s="124" t="s">
        <v>24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7" t="str">
        <f>'Rekapitulace stavby'!E14</f>
        <v>Vyplň údaj</v>
      </c>
      <c r="F18" s="338"/>
      <c r="G18" s="338"/>
      <c r="H18" s="338"/>
      <c r="I18" s="124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23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2" t="s">
        <v>29</v>
      </c>
      <c r="E20" s="35"/>
      <c r="F20" s="35"/>
      <c r="G20" s="35"/>
      <c r="H20" s="35"/>
      <c r="I20" s="124" t="s">
        <v>24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30</v>
      </c>
      <c r="F21" s="35"/>
      <c r="G21" s="35"/>
      <c r="H21" s="35"/>
      <c r="I21" s="124" t="s">
        <v>26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23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2" t="s">
        <v>32</v>
      </c>
      <c r="E23" s="35"/>
      <c r="F23" s="35"/>
      <c r="G23" s="35"/>
      <c r="H23" s="35"/>
      <c r="I23" s="124" t="s">
        <v>24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33</v>
      </c>
      <c r="F24" s="35"/>
      <c r="G24" s="35"/>
      <c r="H24" s="35"/>
      <c r="I24" s="124" t="s">
        <v>26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23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2" t="s">
        <v>34</v>
      </c>
      <c r="E26" s="35"/>
      <c r="F26" s="35"/>
      <c r="G26" s="35"/>
      <c r="H26" s="35"/>
      <c r="I26" s="123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39" t="s">
        <v>1</v>
      </c>
      <c r="F27" s="339"/>
      <c r="G27" s="339"/>
      <c r="H27" s="339"/>
      <c r="I27" s="128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30"/>
      <c r="E29" s="130"/>
      <c r="F29" s="130"/>
      <c r="G29" s="130"/>
      <c r="H29" s="130"/>
      <c r="I29" s="131"/>
      <c r="J29" s="130"/>
      <c r="K29" s="13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32" t="s">
        <v>35</v>
      </c>
      <c r="E30" s="35"/>
      <c r="F30" s="35"/>
      <c r="G30" s="35"/>
      <c r="H30" s="35"/>
      <c r="I30" s="123"/>
      <c r="J30" s="133">
        <f>ROUND(J117,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34" t="s">
        <v>37</v>
      </c>
      <c r="G32" s="35"/>
      <c r="H32" s="35"/>
      <c r="I32" s="135" t="s">
        <v>36</v>
      </c>
      <c r="J32" s="134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6" t="s">
        <v>39</v>
      </c>
      <c r="E33" s="122" t="s">
        <v>40</v>
      </c>
      <c r="F33" s="137">
        <f>ROUND((SUM(BE117:BE127)),  2)</f>
        <v>0</v>
      </c>
      <c r="G33" s="35"/>
      <c r="H33" s="35"/>
      <c r="I33" s="138">
        <v>0.21</v>
      </c>
      <c r="J33" s="137">
        <f>ROUND(((SUM(BE117:BE127))*I33),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2" t="s">
        <v>41</v>
      </c>
      <c r="F34" s="137">
        <f>ROUND((SUM(BF117:BF127)),  2)</f>
        <v>0</v>
      </c>
      <c r="G34" s="35"/>
      <c r="H34" s="35"/>
      <c r="I34" s="138">
        <v>0.15</v>
      </c>
      <c r="J34" s="137">
        <f>ROUND(((SUM(BF117:BF127))*I34),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2" t="s">
        <v>42</v>
      </c>
      <c r="F35" s="137">
        <f>ROUND((SUM(BG117:BG127)),  2)</f>
        <v>0</v>
      </c>
      <c r="G35" s="35"/>
      <c r="H35" s="35"/>
      <c r="I35" s="138">
        <v>0.21</v>
      </c>
      <c r="J35" s="137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2" t="s">
        <v>43</v>
      </c>
      <c r="F36" s="137">
        <f>ROUND((SUM(BH117:BH127)),  2)</f>
        <v>0</v>
      </c>
      <c r="G36" s="35"/>
      <c r="H36" s="35"/>
      <c r="I36" s="138">
        <v>0.15</v>
      </c>
      <c r="J36" s="137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2" t="s">
        <v>44</v>
      </c>
      <c r="F37" s="137">
        <f>ROUND((SUM(BI117:BI127)),  2)</f>
        <v>0</v>
      </c>
      <c r="G37" s="35"/>
      <c r="H37" s="35"/>
      <c r="I37" s="138">
        <v>0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23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9"/>
      <c r="D39" s="140" t="s">
        <v>45</v>
      </c>
      <c r="E39" s="141"/>
      <c r="F39" s="141"/>
      <c r="G39" s="142" t="s">
        <v>46</v>
      </c>
      <c r="H39" s="143" t="s">
        <v>47</v>
      </c>
      <c r="I39" s="144"/>
      <c r="J39" s="145">
        <f>SUM(J30:J37)</f>
        <v>0</v>
      </c>
      <c r="K39" s="146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16"/>
      <c r="L41" s="21"/>
    </row>
    <row r="42" spans="1:31" s="1" customFormat="1" ht="14.45" customHeight="1">
      <c r="B42" s="21"/>
      <c r="I42" s="116"/>
      <c r="L42" s="21"/>
    </row>
    <row r="43" spans="1:31" s="1" customFormat="1" ht="14.45" customHeight="1">
      <c r="B43" s="21"/>
      <c r="I43" s="116"/>
      <c r="L43" s="21"/>
    </row>
    <row r="44" spans="1:31" s="1" customFormat="1" ht="14.45" customHeight="1">
      <c r="B44" s="21"/>
      <c r="I44" s="116"/>
      <c r="L44" s="21"/>
    </row>
    <row r="45" spans="1:31" s="1" customFormat="1" ht="14.45" customHeight="1">
      <c r="B45" s="21"/>
      <c r="I45" s="116"/>
      <c r="L45" s="21"/>
    </row>
    <row r="46" spans="1:31" s="1" customFormat="1" ht="14.45" customHeight="1">
      <c r="B46" s="21"/>
      <c r="I46" s="116"/>
      <c r="L46" s="21"/>
    </row>
    <row r="47" spans="1:31" s="1" customFormat="1" ht="14.45" customHeight="1">
      <c r="B47" s="21"/>
      <c r="I47" s="116"/>
      <c r="L47" s="21"/>
    </row>
    <row r="48" spans="1:31" s="1" customFormat="1" ht="14.45" customHeight="1">
      <c r="B48" s="21"/>
      <c r="I48" s="116"/>
      <c r="L48" s="21"/>
    </row>
    <row r="49" spans="1:31" s="1" customFormat="1" ht="14.45" customHeight="1">
      <c r="B49" s="21"/>
      <c r="I49" s="116"/>
      <c r="L49" s="21"/>
    </row>
    <row r="50" spans="1:31" s="2" customFormat="1" ht="14.45" customHeight="1">
      <c r="B50" s="52"/>
      <c r="D50" s="147" t="s">
        <v>48</v>
      </c>
      <c r="E50" s="148"/>
      <c r="F50" s="148"/>
      <c r="G50" s="147" t="s">
        <v>49</v>
      </c>
      <c r="H50" s="148"/>
      <c r="I50" s="149"/>
      <c r="J50" s="148"/>
      <c r="K50" s="148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50" t="s">
        <v>50</v>
      </c>
      <c r="E61" s="151"/>
      <c r="F61" s="152" t="s">
        <v>51</v>
      </c>
      <c r="G61" s="150" t="s">
        <v>50</v>
      </c>
      <c r="H61" s="151"/>
      <c r="I61" s="153"/>
      <c r="J61" s="154" t="s">
        <v>51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7" t="s">
        <v>52</v>
      </c>
      <c r="E65" s="155"/>
      <c r="F65" s="155"/>
      <c r="G65" s="147" t="s">
        <v>53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50" t="s">
        <v>50</v>
      </c>
      <c r="E76" s="151"/>
      <c r="F76" s="152" t="s">
        <v>51</v>
      </c>
      <c r="G76" s="150" t="s">
        <v>50</v>
      </c>
      <c r="H76" s="151"/>
      <c r="I76" s="153"/>
      <c r="J76" s="154" t="s">
        <v>51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123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40" t="str">
        <f>E7</f>
        <v>Psí útulek Bety Ostrov - nové zázemí</v>
      </c>
      <c r="F85" s="341"/>
      <c r="G85" s="341"/>
      <c r="H85" s="341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121</v>
      </c>
      <c r="D86" s="37"/>
      <c r="E86" s="37"/>
      <c r="F86" s="37"/>
      <c r="G86" s="37"/>
      <c r="H86" s="37"/>
      <c r="I86" s="123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8" t="str">
        <f>E9</f>
        <v>07 - vedlejší náklady</v>
      </c>
      <c r="F87" s="342"/>
      <c r="G87" s="342"/>
      <c r="H87" s="342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 xml:space="preserve"> </v>
      </c>
      <c r="G89" s="37"/>
      <c r="H89" s="37"/>
      <c r="I89" s="124" t="s">
        <v>21</v>
      </c>
      <c r="J89" s="67" t="str">
        <f>IF(J12="","",J12)</f>
        <v>13. 8. 2019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27.95" customHeight="1">
      <c r="A91" s="35"/>
      <c r="B91" s="36"/>
      <c r="C91" s="30" t="s">
        <v>23</v>
      </c>
      <c r="D91" s="37"/>
      <c r="E91" s="37"/>
      <c r="F91" s="28" t="str">
        <f>E15</f>
        <v>Město Ostrov</v>
      </c>
      <c r="G91" s="37"/>
      <c r="H91" s="37"/>
      <c r="I91" s="124" t="s">
        <v>29</v>
      </c>
      <c r="J91" s="33" t="str">
        <f>E21</f>
        <v>Ing.Vladislav Skoček, Ostrov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7.9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124" t="s">
        <v>32</v>
      </c>
      <c r="J92" s="33" t="str">
        <f>E24</f>
        <v>Neubauerová Soňa, SK-Projekt Ostrov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23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63" t="s">
        <v>124</v>
      </c>
      <c r="D94" s="164"/>
      <c r="E94" s="164"/>
      <c r="F94" s="164"/>
      <c r="G94" s="164"/>
      <c r="H94" s="164"/>
      <c r="I94" s="165"/>
      <c r="J94" s="166" t="s">
        <v>125</v>
      </c>
      <c r="K94" s="16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7" t="s">
        <v>126</v>
      </c>
      <c r="D96" s="37"/>
      <c r="E96" s="37"/>
      <c r="F96" s="37"/>
      <c r="G96" s="37"/>
      <c r="H96" s="37"/>
      <c r="I96" s="123"/>
      <c r="J96" s="85">
        <f>J117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127</v>
      </c>
    </row>
    <row r="97" spans="1:31" s="9" customFormat="1" ht="24.95" customHeight="1">
      <c r="B97" s="168"/>
      <c r="C97" s="169"/>
      <c r="D97" s="170" t="s">
        <v>1635</v>
      </c>
      <c r="E97" s="171"/>
      <c r="F97" s="171"/>
      <c r="G97" s="171"/>
      <c r="H97" s="171"/>
      <c r="I97" s="172"/>
      <c r="J97" s="173">
        <f>J118</f>
        <v>0</v>
      </c>
      <c r="K97" s="169"/>
      <c r="L97" s="174"/>
    </row>
    <row r="98" spans="1:31" s="2" customFormat="1" ht="21.75" customHeight="1">
      <c r="A98" s="35"/>
      <c r="B98" s="36"/>
      <c r="C98" s="37"/>
      <c r="D98" s="37"/>
      <c r="E98" s="37"/>
      <c r="F98" s="37"/>
      <c r="G98" s="37"/>
      <c r="H98" s="37"/>
      <c r="I98" s="123"/>
      <c r="J98" s="37"/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31" s="2" customFormat="1" ht="6.95" customHeight="1">
      <c r="A99" s="35"/>
      <c r="B99" s="55"/>
      <c r="C99" s="56"/>
      <c r="D99" s="56"/>
      <c r="E99" s="56"/>
      <c r="F99" s="56"/>
      <c r="G99" s="56"/>
      <c r="H99" s="56"/>
      <c r="I99" s="159"/>
      <c r="J99" s="56"/>
      <c r="K99" s="56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pans="1:31" s="2" customFormat="1" ht="6.95" customHeight="1">
      <c r="A103" s="35"/>
      <c r="B103" s="57"/>
      <c r="C103" s="58"/>
      <c r="D103" s="58"/>
      <c r="E103" s="58"/>
      <c r="F103" s="58"/>
      <c r="G103" s="58"/>
      <c r="H103" s="58"/>
      <c r="I103" s="162"/>
      <c r="J103" s="58"/>
      <c r="K103" s="58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24.95" customHeight="1">
      <c r="A104" s="35"/>
      <c r="B104" s="36"/>
      <c r="C104" s="24" t="s">
        <v>152</v>
      </c>
      <c r="D104" s="37"/>
      <c r="E104" s="37"/>
      <c r="F104" s="37"/>
      <c r="G104" s="37"/>
      <c r="H104" s="37"/>
      <c r="I104" s="123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36"/>
      <c r="C105" s="37"/>
      <c r="D105" s="37"/>
      <c r="E105" s="37"/>
      <c r="F105" s="37"/>
      <c r="G105" s="37"/>
      <c r="H105" s="37"/>
      <c r="I105" s="123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12" customHeight="1">
      <c r="A106" s="35"/>
      <c r="B106" s="36"/>
      <c r="C106" s="30" t="s">
        <v>15</v>
      </c>
      <c r="D106" s="37"/>
      <c r="E106" s="37"/>
      <c r="F106" s="37"/>
      <c r="G106" s="37"/>
      <c r="H106" s="37"/>
      <c r="I106" s="123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6.5" customHeight="1">
      <c r="A107" s="35"/>
      <c r="B107" s="36"/>
      <c r="C107" s="37"/>
      <c r="D107" s="37"/>
      <c r="E107" s="340" t="str">
        <f>E7</f>
        <v>Psí útulek Bety Ostrov - nové zázemí</v>
      </c>
      <c r="F107" s="341"/>
      <c r="G107" s="341"/>
      <c r="H107" s="341"/>
      <c r="I107" s="123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121</v>
      </c>
      <c r="D108" s="37"/>
      <c r="E108" s="37"/>
      <c r="F108" s="37"/>
      <c r="G108" s="37"/>
      <c r="H108" s="37"/>
      <c r="I108" s="123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308" t="str">
        <f>E9</f>
        <v>07 - vedlejší náklady</v>
      </c>
      <c r="F109" s="342"/>
      <c r="G109" s="342"/>
      <c r="H109" s="342"/>
      <c r="I109" s="123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123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19</v>
      </c>
      <c r="D111" s="37"/>
      <c r="E111" s="37"/>
      <c r="F111" s="28" t="str">
        <f>F12</f>
        <v xml:space="preserve"> </v>
      </c>
      <c r="G111" s="37"/>
      <c r="H111" s="37"/>
      <c r="I111" s="124" t="s">
        <v>21</v>
      </c>
      <c r="J111" s="67" t="str">
        <f>IF(J12="","",J12)</f>
        <v>13. 8. 2019</v>
      </c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123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27.95" customHeight="1">
      <c r="A113" s="35"/>
      <c r="B113" s="36"/>
      <c r="C113" s="30" t="s">
        <v>23</v>
      </c>
      <c r="D113" s="37"/>
      <c r="E113" s="37"/>
      <c r="F113" s="28" t="str">
        <f>E15</f>
        <v>Město Ostrov</v>
      </c>
      <c r="G113" s="37"/>
      <c r="H113" s="37"/>
      <c r="I113" s="124" t="s">
        <v>29</v>
      </c>
      <c r="J113" s="33" t="str">
        <f>E21</f>
        <v>Ing.Vladislav Skoček, Ostrov</v>
      </c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27.95" customHeight="1">
      <c r="A114" s="35"/>
      <c r="B114" s="36"/>
      <c r="C114" s="30" t="s">
        <v>27</v>
      </c>
      <c r="D114" s="37"/>
      <c r="E114" s="37"/>
      <c r="F114" s="28" t="str">
        <f>IF(E18="","",E18)</f>
        <v>Vyplň údaj</v>
      </c>
      <c r="G114" s="37"/>
      <c r="H114" s="37"/>
      <c r="I114" s="124" t="s">
        <v>32</v>
      </c>
      <c r="J114" s="33" t="str">
        <f>E24</f>
        <v>Neubauerová Soňa, SK-Projekt Ostrov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0.35" customHeight="1">
      <c r="A115" s="35"/>
      <c r="B115" s="36"/>
      <c r="C115" s="37"/>
      <c r="D115" s="37"/>
      <c r="E115" s="37"/>
      <c r="F115" s="37"/>
      <c r="G115" s="37"/>
      <c r="H115" s="37"/>
      <c r="I115" s="123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11" customFormat="1" ht="29.25" customHeight="1">
      <c r="A116" s="181"/>
      <c r="B116" s="182"/>
      <c r="C116" s="183" t="s">
        <v>153</v>
      </c>
      <c r="D116" s="184" t="s">
        <v>60</v>
      </c>
      <c r="E116" s="184" t="s">
        <v>56</v>
      </c>
      <c r="F116" s="184" t="s">
        <v>57</v>
      </c>
      <c r="G116" s="184" t="s">
        <v>154</v>
      </c>
      <c r="H116" s="184" t="s">
        <v>155</v>
      </c>
      <c r="I116" s="185" t="s">
        <v>156</v>
      </c>
      <c r="J116" s="186" t="s">
        <v>125</v>
      </c>
      <c r="K116" s="187" t="s">
        <v>157</v>
      </c>
      <c r="L116" s="188"/>
      <c r="M116" s="76" t="s">
        <v>1</v>
      </c>
      <c r="N116" s="77" t="s">
        <v>39</v>
      </c>
      <c r="O116" s="77" t="s">
        <v>158</v>
      </c>
      <c r="P116" s="77" t="s">
        <v>159</v>
      </c>
      <c r="Q116" s="77" t="s">
        <v>160</v>
      </c>
      <c r="R116" s="77" t="s">
        <v>161</v>
      </c>
      <c r="S116" s="77" t="s">
        <v>162</v>
      </c>
      <c r="T116" s="78" t="s">
        <v>163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pans="1:65" s="2" customFormat="1" ht="22.9" customHeight="1">
      <c r="A117" s="35"/>
      <c r="B117" s="36"/>
      <c r="C117" s="83" t="s">
        <v>164</v>
      </c>
      <c r="D117" s="37"/>
      <c r="E117" s="37"/>
      <c r="F117" s="37"/>
      <c r="G117" s="37"/>
      <c r="H117" s="37"/>
      <c r="I117" s="123"/>
      <c r="J117" s="189">
        <f>BK117</f>
        <v>0</v>
      </c>
      <c r="K117" s="37"/>
      <c r="L117" s="40"/>
      <c r="M117" s="79"/>
      <c r="N117" s="190"/>
      <c r="O117" s="80"/>
      <c r="P117" s="191">
        <f>P118</f>
        <v>0</v>
      </c>
      <c r="Q117" s="80"/>
      <c r="R117" s="191">
        <f>R118</f>
        <v>0</v>
      </c>
      <c r="S117" s="80"/>
      <c r="T117" s="192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74</v>
      </c>
      <c r="AU117" s="18" t="s">
        <v>127</v>
      </c>
      <c r="BK117" s="193">
        <f>BK118</f>
        <v>0</v>
      </c>
    </row>
    <row r="118" spans="1:65" s="12" customFormat="1" ht="25.9" customHeight="1">
      <c r="B118" s="194"/>
      <c r="C118" s="195"/>
      <c r="D118" s="196" t="s">
        <v>74</v>
      </c>
      <c r="E118" s="197" t="s">
        <v>1636</v>
      </c>
      <c r="F118" s="197" t="s">
        <v>1637</v>
      </c>
      <c r="G118" s="195"/>
      <c r="H118" s="195"/>
      <c r="I118" s="198"/>
      <c r="J118" s="199">
        <f>BK118</f>
        <v>0</v>
      </c>
      <c r="K118" s="195"/>
      <c r="L118" s="200"/>
      <c r="M118" s="201"/>
      <c r="N118" s="202"/>
      <c r="O118" s="202"/>
      <c r="P118" s="203">
        <f>SUM(P119:P127)</f>
        <v>0</v>
      </c>
      <c r="Q118" s="202"/>
      <c r="R118" s="203">
        <f>SUM(R119:R127)</f>
        <v>0</v>
      </c>
      <c r="S118" s="202"/>
      <c r="T118" s="204">
        <f>SUM(T119:T127)</f>
        <v>0</v>
      </c>
      <c r="AR118" s="205" t="s">
        <v>194</v>
      </c>
      <c r="AT118" s="206" t="s">
        <v>74</v>
      </c>
      <c r="AU118" s="206" t="s">
        <v>75</v>
      </c>
      <c r="AY118" s="205" t="s">
        <v>167</v>
      </c>
      <c r="BK118" s="207">
        <f>SUM(BK119:BK127)</f>
        <v>0</v>
      </c>
    </row>
    <row r="119" spans="1:65" s="2" customFormat="1" ht="24" customHeight="1">
      <c r="A119" s="35"/>
      <c r="B119" s="36"/>
      <c r="C119" s="210" t="s">
        <v>83</v>
      </c>
      <c r="D119" s="210" t="s">
        <v>169</v>
      </c>
      <c r="E119" s="211" t="s">
        <v>1638</v>
      </c>
      <c r="F119" s="212" t="s">
        <v>1639</v>
      </c>
      <c r="G119" s="213" t="s">
        <v>320</v>
      </c>
      <c r="H119" s="214">
        <v>1</v>
      </c>
      <c r="I119" s="215"/>
      <c r="J119" s="214">
        <f t="shared" ref="J119:J127" si="0">ROUND(I119*H119,2)</f>
        <v>0</v>
      </c>
      <c r="K119" s="216"/>
      <c r="L119" s="40"/>
      <c r="M119" s="217" t="s">
        <v>1</v>
      </c>
      <c r="N119" s="218" t="s">
        <v>40</v>
      </c>
      <c r="O119" s="72"/>
      <c r="P119" s="219">
        <f t="shared" ref="P119:P127" si="1">O119*H119</f>
        <v>0</v>
      </c>
      <c r="Q119" s="219">
        <v>0</v>
      </c>
      <c r="R119" s="219">
        <f t="shared" ref="R119:R127" si="2">Q119*H119</f>
        <v>0</v>
      </c>
      <c r="S119" s="219">
        <v>0</v>
      </c>
      <c r="T119" s="220">
        <f t="shared" ref="T119:T127" si="3"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1" t="s">
        <v>1640</v>
      </c>
      <c r="AT119" s="221" t="s">
        <v>169</v>
      </c>
      <c r="AU119" s="221" t="s">
        <v>83</v>
      </c>
      <c r="AY119" s="18" t="s">
        <v>167</v>
      </c>
      <c r="BE119" s="222">
        <f t="shared" ref="BE119:BE127" si="4">IF(N119="základní",J119,0)</f>
        <v>0</v>
      </c>
      <c r="BF119" s="222">
        <f t="shared" ref="BF119:BF127" si="5">IF(N119="snížená",J119,0)</f>
        <v>0</v>
      </c>
      <c r="BG119" s="222">
        <f t="shared" ref="BG119:BG127" si="6">IF(N119="zákl. přenesená",J119,0)</f>
        <v>0</v>
      </c>
      <c r="BH119" s="222">
        <f t="shared" ref="BH119:BH127" si="7">IF(N119="sníž. přenesená",J119,0)</f>
        <v>0</v>
      </c>
      <c r="BI119" s="222">
        <f t="shared" ref="BI119:BI127" si="8">IF(N119="nulová",J119,0)</f>
        <v>0</v>
      </c>
      <c r="BJ119" s="18" t="s">
        <v>83</v>
      </c>
      <c r="BK119" s="222">
        <f t="shared" ref="BK119:BK127" si="9">ROUND(I119*H119,2)</f>
        <v>0</v>
      </c>
      <c r="BL119" s="18" t="s">
        <v>1640</v>
      </c>
      <c r="BM119" s="221" t="s">
        <v>1641</v>
      </c>
    </row>
    <row r="120" spans="1:65" s="2" customFormat="1" ht="16.5" customHeight="1">
      <c r="A120" s="35"/>
      <c r="B120" s="36"/>
      <c r="C120" s="210" t="s">
        <v>85</v>
      </c>
      <c r="D120" s="210" t="s">
        <v>169</v>
      </c>
      <c r="E120" s="211" t="s">
        <v>1642</v>
      </c>
      <c r="F120" s="212" t="s">
        <v>1643</v>
      </c>
      <c r="G120" s="213" t="s">
        <v>320</v>
      </c>
      <c r="H120" s="214">
        <v>1</v>
      </c>
      <c r="I120" s="215"/>
      <c r="J120" s="214">
        <f t="shared" si="0"/>
        <v>0</v>
      </c>
      <c r="K120" s="216"/>
      <c r="L120" s="40"/>
      <c r="M120" s="217" t="s">
        <v>1</v>
      </c>
      <c r="N120" s="218" t="s">
        <v>40</v>
      </c>
      <c r="O120" s="72"/>
      <c r="P120" s="219">
        <f t="shared" si="1"/>
        <v>0</v>
      </c>
      <c r="Q120" s="219">
        <v>0</v>
      </c>
      <c r="R120" s="219">
        <f t="shared" si="2"/>
        <v>0</v>
      </c>
      <c r="S120" s="219">
        <v>0</v>
      </c>
      <c r="T120" s="220">
        <f t="shared" si="3"/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1" t="s">
        <v>1640</v>
      </c>
      <c r="AT120" s="221" t="s">
        <v>169</v>
      </c>
      <c r="AU120" s="221" t="s">
        <v>83</v>
      </c>
      <c r="AY120" s="18" t="s">
        <v>167</v>
      </c>
      <c r="BE120" s="222">
        <f t="shared" si="4"/>
        <v>0</v>
      </c>
      <c r="BF120" s="222">
        <f t="shared" si="5"/>
        <v>0</v>
      </c>
      <c r="BG120" s="222">
        <f t="shared" si="6"/>
        <v>0</v>
      </c>
      <c r="BH120" s="222">
        <f t="shared" si="7"/>
        <v>0</v>
      </c>
      <c r="BI120" s="222">
        <f t="shared" si="8"/>
        <v>0</v>
      </c>
      <c r="BJ120" s="18" t="s">
        <v>83</v>
      </c>
      <c r="BK120" s="222">
        <f t="shared" si="9"/>
        <v>0</v>
      </c>
      <c r="BL120" s="18" t="s">
        <v>1640</v>
      </c>
      <c r="BM120" s="221" t="s">
        <v>1644</v>
      </c>
    </row>
    <row r="121" spans="1:65" s="2" customFormat="1" ht="24" customHeight="1">
      <c r="A121" s="35"/>
      <c r="B121" s="36"/>
      <c r="C121" s="210" t="s">
        <v>183</v>
      </c>
      <c r="D121" s="210" t="s">
        <v>169</v>
      </c>
      <c r="E121" s="211" t="s">
        <v>1645</v>
      </c>
      <c r="F121" s="212" t="s">
        <v>1646</v>
      </c>
      <c r="G121" s="213" t="s">
        <v>320</v>
      </c>
      <c r="H121" s="214">
        <v>1</v>
      </c>
      <c r="I121" s="215"/>
      <c r="J121" s="214">
        <f t="shared" si="0"/>
        <v>0</v>
      </c>
      <c r="K121" s="216"/>
      <c r="L121" s="40"/>
      <c r="M121" s="217" t="s">
        <v>1</v>
      </c>
      <c r="N121" s="218" t="s">
        <v>40</v>
      </c>
      <c r="O121" s="72"/>
      <c r="P121" s="219">
        <f t="shared" si="1"/>
        <v>0</v>
      </c>
      <c r="Q121" s="219">
        <v>0</v>
      </c>
      <c r="R121" s="219">
        <f t="shared" si="2"/>
        <v>0</v>
      </c>
      <c r="S121" s="219">
        <v>0</v>
      </c>
      <c r="T121" s="220">
        <f t="shared" si="3"/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1" t="s">
        <v>1640</v>
      </c>
      <c r="AT121" s="221" t="s">
        <v>169</v>
      </c>
      <c r="AU121" s="221" t="s">
        <v>83</v>
      </c>
      <c r="AY121" s="18" t="s">
        <v>167</v>
      </c>
      <c r="BE121" s="222">
        <f t="shared" si="4"/>
        <v>0</v>
      </c>
      <c r="BF121" s="222">
        <f t="shared" si="5"/>
        <v>0</v>
      </c>
      <c r="BG121" s="222">
        <f t="shared" si="6"/>
        <v>0</v>
      </c>
      <c r="BH121" s="222">
        <f t="shared" si="7"/>
        <v>0</v>
      </c>
      <c r="BI121" s="222">
        <f t="shared" si="8"/>
        <v>0</v>
      </c>
      <c r="BJ121" s="18" t="s">
        <v>83</v>
      </c>
      <c r="BK121" s="222">
        <f t="shared" si="9"/>
        <v>0</v>
      </c>
      <c r="BL121" s="18" t="s">
        <v>1640</v>
      </c>
      <c r="BM121" s="221" t="s">
        <v>1647</v>
      </c>
    </row>
    <row r="122" spans="1:65" s="2" customFormat="1" ht="24" customHeight="1">
      <c r="A122" s="35"/>
      <c r="B122" s="36"/>
      <c r="C122" s="210" t="s">
        <v>173</v>
      </c>
      <c r="D122" s="210" t="s">
        <v>169</v>
      </c>
      <c r="E122" s="211" t="s">
        <v>1648</v>
      </c>
      <c r="F122" s="212" t="s">
        <v>1649</v>
      </c>
      <c r="G122" s="213" t="s">
        <v>320</v>
      </c>
      <c r="H122" s="214">
        <v>1</v>
      </c>
      <c r="I122" s="215"/>
      <c r="J122" s="214">
        <f t="shared" si="0"/>
        <v>0</v>
      </c>
      <c r="K122" s="216"/>
      <c r="L122" s="40"/>
      <c r="M122" s="217" t="s">
        <v>1</v>
      </c>
      <c r="N122" s="218" t="s">
        <v>40</v>
      </c>
      <c r="O122" s="72"/>
      <c r="P122" s="219">
        <f t="shared" si="1"/>
        <v>0</v>
      </c>
      <c r="Q122" s="219">
        <v>0</v>
      </c>
      <c r="R122" s="219">
        <f t="shared" si="2"/>
        <v>0</v>
      </c>
      <c r="S122" s="219">
        <v>0</v>
      </c>
      <c r="T122" s="220">
        <f t="shared" si="3"/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1" t="s">
        <v>1640</v>
      </c>
      <c r="AT122" s="221" t="s">
        <v>169</v>
      </c>
      <c r="AU122" s="221" t="s">
        <v>83</v>
      </c>
      <c r="AY122" s="18" t="s">
        <v>167</v>
      </c>
      <c r="BE122" s="222">
        <f t="shared" si="4"/>
        <v>0</v>
      </c>
      <c r="BF122" s="222">
        <f t="shared" si="5"/>
        <v>0</v>
      </c>
      <c r="BG122" s="222">
        <f t="shared" si="6"/>
        <v>0</v>
      </c>
      <c r="BH122" s="222">
        <f t="shared" si="7"/>
        <v>0</v>
      </c>
      <c r="BI122" s="222">
        <f t="shared" si="8"/>
        <v>0</v>
      </c>
      <c r="BJ122" s="18" t="s">
        <v>83</v>
      </c>
      <c r="BK122" s="222">
        <f t="shared" si="9"/>
        <v>0</v>
      </c>
      <c r="BL122" s="18" t="s">
        <v>1640</v>
      </c>
      <c r="BM122" s="221" t="s">
        <v>1650</v>
      </c>
    </row>
    <row r="123" spans="1:65" s="2" customFormat="1" ht="16.5" customHeight="1">
      <c r="A123" s="35"/>
      <c r="B123" s="36"/>
      <c r="C123" s="210" t="s">
        <v>194</v>
      </c>
      <c r="D123" s="210" t="s">
        <v>169</v>
      </c>
      <c r="E123" s="211" t="s">
        <v>1651</v>
      </c>
      <c r="F123" s="212" t="s">
        <v>1652</v>
      </c>
      <c r="G123" s="213" t="s">
        <v>320</v>
      </c>
      <c r="H123" s="214">
        <v>1</v>
      </c>
      <c r="I123" s="215"/>
      <c r="J123" s="214">
        <f t="shared" si="0"/>
        <v>0</v>
      </c>
      <c r="K123" s="216"/>
      <c r="L123" s="40"/>
      <c r="M123" s="217" t="s">
        <v>1</v>
      </c>
      <c r="N123" s="218" t="s">
        <v>40</v>
      </c>
      <c r="O123" s="72"/>
      <c r="P123" s="219">
        <f t="shared" si="1"/>
        <v>0</v>
      </c>
      <c r="Q123" s="219">
        <v>0</v>
      </c>
      <c r="R123" s="219">
        <f t="shared" si="2"/>
        <v>0</v>
      </c>
      <c r="S123" s="219">
        <v>0</v>
      </c>
      <c r="T123" s="220">
        <f t="shared" si="3"/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1" t="s">
        <v>1640</v>
      </c>
      <c r="AT123" s="221" t="s">
        <v>169</v>
      </c>
      <c r="AU123" s="221" t="s">
        <v>83</v>
      </c>
      <c r="AY123" s="18" t="s">
        <v>167</v>
      </c>
      <c r="BE123" s="222">
        <f t="shared" si="4"/>
        <v>0</v>
      </c>
      <c r="BF123" s="222">
        <f t="shared" si="5"/>
        <v>0</v>
      </c>
      <c r="BG123" s="222">
        <f t="shared" si="6"/>
        <v>0</v>
      </c>
      <c r="BH123" s="222">
        <f t="shared" si="7"/>
        <v>0</v>
      </c>
      <c r="BI123" s="222">
        <f t="shared" si="8"/>
        <v>0</v>
      </c>
      <c r="BJ123" s="18" t="s">
        <v>83</v>
      </c>
      <c r="BK123" s="222">
        <f t="shared" si="9"/>
        <v>0</v>
      </c>
      <c r="BL123" s="18" t="s">
        <v>1640</v>
      </c>
      <c r="BM123" s="221" t="s">
        <v>1653</v>
      </c>
    </row>
    <row r="124" spans="1:65" s="2" customFormat="1" ht="16.5" customHeight="1">
      <c r="A124" s="35"/>
      <c r="B124" s="36"/>
      <c r="C124" s="210" t="s">
        <v>203</v>
      </c>
      <c r="D124" s="210" t="s">
        <v>169</v>
      </c>
      <c r="E124" s="211" t="s">
        <v>1654</v>
      </c>
      <c r="F124" s="212" t="s">
        <v>1655</v>
      </c>
      <c r="G124" s="213" t="s">
        <v>320</v>
      </c>
      <c r="H124" s="214">
        <v>1</v>
      </c>
      <c r="I124" s="215"/>
      <c r="J124" s="214">
        <f t="shared" si="0"/>
        <v>0</v>
      </c>
      <c r="K124" s="216"/>
      <c r="L124" s="40"/>
      <c r="M124" s="217" t="s">
        <v>1</v>
      </c>
      <c r="N124" s="218" t="s">
        <v>40</v>
      </c>
      <c r="O124" s="72"/>
      <c r="P124" s="219">
        <f t="shared" si="1"/>
        <v>0</v>
      </c>
      <c r="Q124" s="219">
        <v>0</v>
      </c>
      <c r="R124" s="219">
        <f t="shared" si="2"/>
        <v>0</v>
      </c>
      <c r="S124" s="219">
        <v>0</v>
      </c>
      <c r="T124" s="220">
        <f t="shared" si="3"/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1" t="s">
        <v>1640</v>
      </c>
      <c r="AT124" s="221" t="s">
        <v>169</v>
      </c>
      <c r="AU124" s="221" t="s">
        <v>83</v>
      </c>
      <c r="AY124" s="18" t="s">
        <v>167</v>
      </c>
      <c r="BE124" s="222">
        <f t="shared" si="4"/>
        <v>0</v>
      </c>
      <c r="BF124" s="222">
        <f t="shared" si="5"/>
        <v>0</v>
      </c>
      <c r="BG124" s="222">
        <f t="shared" si="6"/>
        <v>0</v>
      </c>
      <c r="BH124" s="222">
        <f t="shared" si="7"/>
        <v>0</v>
      </c>
      <c r="BI124" s="222">
        <f t="shared" si="8"/>
        <v>0</v>
      </c>
      <c r="BJ124" s="18" t="s">
        <v>83</v>
      </c>
      <c r="BK124" s="222">
        <f t="shared" si="9"/>
        <v>0</v>
      </c>
      <c r="BL124" s="18" t="s">
        <v>1640</v>
      </c>
      <c r="BM124" s="221" t="s">
        <v>1656</v>
      </c>
    </row>
    <row r="125" spans="1:65" s="2" customFormat="1" ht="48" customHeight="1">
      <c r="A125" s="35"/>
      <c r="B125" s="36"/>
      <c r="C125" s="210" t="s">
        <v>210</v>
      </c>
      <c r="D125" s="210" t="s">
        <v>169</v>
      </c>
      <c r="E125" s="211" t="s">
        <v>1657</v>
      </c>
      <c r="F125" s="212" t="s">
        <v>1658</v>
      </c>
      <c r="G125" s="213" t="s">
        <v>320</v>
      </c>
      <c r="H125" s="214">
        <v>1</v>
      </c>
      <c r="I125" s="215"/>
      <c r="J125" s="214">
        <f t="shared" si="0"/>
        <v>0</v>
      </c>
      <c r="K125" s="216"/>
      <c r="L125" s="40"/>
      <c r="M125" s="217" t="s">
        <v>1</v>
      </c>
      <c r="N125" s="218" t="s">
        <v>40</v>
      </c>
      <c r="O125" s="72"/>
      <c r="P125" s="219">
        <f t="shared" si="1"/>
        <v>0</v>
      </c>
      <c r="Q125" s="219">
        <v>0</v>
      </c>
      <c r="R125" s="219">
        <f t="shared" si="2"/>
        <v>0</v>
      </c>
      <c r="S125" s="219">
        <v>0</v>
      </c>
      <c r="T125" s="220">
        <f t="shared" si="3"/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1" t="s">
        <v>1640</v>
      </c>
      <c r="AT125" s="221" t="s">
        <v>169</v>
      </c>
      <c r="AU125" s="221" t="s">
        <v>83</v>
      </c>
      <c r="AY125" s="18" t="s">
        <v>167</v>
      </c>
      <c r="BE125" s="222">
        <f t="shared" si="4"/>
        <v>0</v>
      </c>
      <c r="BF125" s="222">
        <f t="shared" si="5"/>
        <v>0</v>
      </c>
      <c r="BG125" s="222">
        <f t="shared" si="6"/>
        <v>0</v>
      </c>
      <c r="BH125" s="222">
        <f t="shared" si="7"/>
        <v>0</v>
      </c>
      <c r="BI125" s="222">
        <f t="shared" si="8"/>
        <v>0</v>
      </c>
      <c r="BJ125" s="18" t="s">
        <v>83</v>
      </c>
      <c r="BK125" s="222">
        <f t="shared" si="9"/>
        <v>0</v>
      </c>
      <c r="BL125" s="18" t="s">
        <v>1640</v>
      </c>
      <c r="BM125" s="221" t="s">
        <v>1659</v>
      </c>
    </row>
    <row r="126" spans="1:65" s="2" customFormat="1" ht="16.5" customHeight="1">
      <c r="A126" s="35"/>
      <c r="B126" s="36"/>
      <c r="C126" s="210" t="s">
        <v>217</v>
      </c>
      <c r="D126" s="210" t="s">
        <v>169</v>
      </c>
      <c r="E126" s="211" t="s">
        <v>1660</v>
      </c>
      <c r="F126" s="212" t="s">
        <v>1661</v>
      </c>
      <c r="G126" s="213" t="s">
        <v>320</v>
      </c>
      <c r="H126" s="214">
        <v>1</v>
      </c>
      <c r="I126" s="215"/>
      <c r="J126" s="214">
        <f t="shared" si="0"/>
        <v>0</v>
      </c>
      <c r="K126" s="216"/>
      <c r="L126" s="40"/>
      <c r="M126" s="217" t="s">
        <v>1</v>
      </c>
      <c r="N126" s="218" t="s">
        <v>40</v>
      </c>
      <c r="O126" s="72"/>
      <c r="P126" s="219">
        <f t="shared" si="1"/>
        <v>0</v>
      </c>
      <c r="Q126" s="219">
        <v>0</v>
      </c>
      <c r="R126" s="219">
        <f t="shared" si="2"/>
        <v>0</v>
      </c>
      <c r="S126" s="219">
        <v>0</v>
      </c>
      <c r="T126" s="220">
        <f t="shared" si="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1" t="s">
        <v>1640</v>
      </c>
      <c r="AT126" s="221" t="s">
        <v>169</v>
      </c>
      <c r="AU126" s="221" t="s">
        <v>83</v>
      </c>
      <c r="AY126" s="18" t="s">
        <v>167</v>
      </c>
      <c r="BE126" s="222">
        <f t="shared" si="4"/>
        <v>0</v>
      </c>
      <c r="BF126" s="222">
        <f t="shared" si="5"/>
        <v>0</v>
      </c>
      <c r="BG126" s="222">
        <f t="shared" si="6"/>
        <v>0</v>
      </c>
      <c r="BH126" s="222">
        <f t="shared" si="7"/>
        <v>0</v>
      </c>
      <c r="BI126" s="222">
        <f t="shared" si="8"/>
        <v>0</v>
      </c>
      <c r="BJ126" s="18" t="s">
        <v>83</v>
      </c>
      <c r="BK126" s="222">
        <f t="shared" si="9"/>
        <v>0</v>
      </c>
      <c r="BL126" s="18" t="s">
        <v>1640</v>
      </c>
      <c r="BM126" s="221" t="s">
        <v>1662</v>
      </c>
    </row>
    <row r="127" spans="1:65" s="2" customFormat="1" ht="24" customHeight="1">
      <c r="A127" s="35"/>
      <c r="B127" s="36"/>
      <c r="C127" s="210" t="s">
        <v>223</v>
      </c>
      <c r="D127" s="210" t="s">
        <v>169</v>
      </c>
      <c r="E127" s="211" t="s">
        <v>1663</v>
      </c>
      <c r="F127" s="212" t="s">
        <v>1664</v>
      </c>
      <c r="G127" s="213" t="s">
        <v>320</v>
      </c>
      <c r="H127" s="214">
        <v>1</v>
      </c>
      <c r="I127" s="215"/>
      <c r="J127" s="214">
        <f t="shared" si="0"/>
        <v>0</v>
      </c>
      <c r="K127" s="216"/>
      <c r="L127" s="40"/>
      <c r="M127" s="280" t="s">
        <v>1</v>
      </c>
      <c r="N127" s="281" t="s">
        <v>40</v>
      </c>
      <c r="O127" s="282"/>
      <c r="P127" s="283">
        <f t="shared" si="1"/>
        <v>0</v>
      </c>
      <c r="Q127" s="283">
        <v>0</v>
      </c>
      <c r="R127" s="283">
        <f t="shared" si="2"/>
        <v>0</v>
      </c>
      <c r="S127" s="283">
        <v>0</v>
      </c>
      <c r="T127" s="284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1" t="s">
        <v>1640</v>
      </c>
      <c r="AT127" s="221" t="s">
        <v>169</v>
      </c>
      <c r="AU127" s="221" t="s">
        <v>83</v>
      </c>
      <c r="AY127" s="18" t="s">
        <v>167</v>
      </c>
      <c r="BE127" s="222">
        <f t="shared" si="4"/>
        <v>0</v>
      </c>
      <c r="BF127" s="222">
        <f t="shared" si="5"/>
        <v>0</v>
      </c>
      <c r="BG127" s="222">
        <f t="shared" si="6"/>
        <v>0</v>
      </c>
      <c r="BH127" s="222">
        <f t="shared" si="7"/>
        <v>0</v>
      </c>
      <c r="BI127" s="222">
        <f t="shared" si="8"/>
        <v>0</v>
      </c>
      <c r="BJ127" s="18" t="s">
        <v>83</v>
      </c>
      <c r="BK127" s="222">
        <f t="shared" si="9"/>
        <v>0</v>
      </c>
      <c r="BL127" s="18" t="s">
        <v>1640</v>
      </c>
      <c r="BM127" s="221" t="s">
        <v>1665</v>
      </c>
    </row>
    <row r="128" spans="1:65" s="2" customFormat="1" ht="6.95" customHeight="1">
      <c r="A128" s="35"/>
      <c r="B128" s="55"/>
      <c r="C128" s="56"/>
      <c r="D128" s="56"/>
      <c r="E128" s="56"/>
      <c r="F128" s="56"/>
      <c r="G128" s="56"/>
      <c r="H128" s="56"/>
      <c r="I128" s="159"/>
      <c r="J128" s="56"/>
      <c r="K128" s="56"/>
      <c r="L128" s="40"/>
      <c r="M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</sheetData>
  <sheetProtection algorithmName="SHA-512" hashValue="BM0sq95MI7n8oCJL91H5nCKM3/fUg7VX0MdmK+nMiCO15whdwApIADdv0+PjV+TlesAwVAfXz3elt+LrKaBG3w==" saltValue="QFqYxDCOfsFkbVzfEiSWhpOOsPAFN24EW2RVgpO1JKLV0qi/LlAkWu074YEKxpbtLUrdoYYeWdn3pN0MOAPeTw==" spinCount="100000" sheet="1" objects="1" scenarios="1" formatColumns="0" formatRows="0" autoFilter="0"/>
  <autoFilter ref="C116:K127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8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6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84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85</v>
      </c>
    </row>
    <row r="4" spans="1:46" s="1" customFormat="1" ht="24.95" customHeight="1">
      <c r="B4" s="21"/>
      <c r="D4" s="120" t="s">
        <v>120</v>
      </c>
      <c r="I4" s="116"/>
      <c r="L4" s="21"/>
      <c r="M4" s="121" t="s">
        <v>10</v>
      </c>
      <c r="AT4" s="18" t="s">
        <v>4</v>
      </c>
    </row>
    <row r="5" spans="1:46" s="1" customFormat="1" ht="6.95" customHeight="1">
      <c r="B5" s="21"/>
      <c r="I5" s="116"/>
      <c r="L5" s="21"/>
    </row>
    <row r="6" spans="1:46" s="1" customFormat="1" ht="12" customHeight="1">
      <c r="B6" s="21"/>
      <c r="D6" s="122" t="s">
        <v>15</v>
      </c>
      <c r="I6" s="116"/>
      <c r="L6" s="21"/>
    </row>
    <row r="7" spans="1:46" s="1" customFormat="1" ht="16.5" customHeight="1">
      <c r="B7" s="21"/>
      <c r="E7" s="333" t="str">
        <f>'Rekapitulace stavby'!K6</f>
        <v>Psí útulek Bety Ostrov - nové zázemí</v>
      </c>
      <c r="F7" s="334"/>
      <c r="G7" s="334"/>
      <c r="H7" s="334"/>
      <c r="I7" s="116"/>
      <c r="L7" s="21"/>
    </row>
    <row r="8" spans="1:46" s="2" customFormat="1" ht="12" customHeight="1">
      <c r="A8" s="35"/>
      <c r="B8" s="40"/>
      <c r="C8" s="35"/>
      <c r="D8" s="122" t="s">
        <v>121</v>
      </c>
      <c r="E8" s="35"/>
      <c r="F8" s="35"/>
      <c r="G8" s="35"/>
      <c r="H8" s="35"/>
      <c r="I8" s="123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5" t="s">
        <v>122</v>
      </c>
      <c r="F9" s="336"/>
      <c r="G9" s="336"/>
      <c r="H9" s="336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2" t="s">
        <v>17</v>
      </c>
      <c r="E11" s="35"/>
      <c r="F11" s="111" t="s">
        <v>1</v>
      </c>
      <c r="G11" s="35"/>
      <c r="H11" s="35"/>
      <c r="I11" s="124" t="s">
        <v>18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2" t="s">
        <v>19</v>
      </c>
      <c r="E12" s="35"/>
      <c r="F12" s="111" t="s">
        <v>20</v>
      </c>
      <c r="G12" s="35"/>
      <c r="H12" s="35"/>
      <c r="I12" s="124" t="s">
        <v>21</v>
      </c>
      <c r="J12" s="125" t="str">
        <f>'Rekapitulace stavby'!AN8</f>
        <v>13. 8. 2019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23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23</v>
      </c>
      <c r="E14" s="35"/>
      <c r="F14" s="35"/>
      <c r="G14" s="35"/>
      <c r="H14" s="35"/>
      <c r="I14" s="124" t="s">
        <v>24</v>
      </c>
      <c r="J14" s="111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25</v>
      </c>
      <c r="F15" s="35"/>
      <c r="G15" s="35"/>
      <c r="H15" s="35"/>
      <c r="I15" s="124" t="s">
        <v>26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23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2" t="s">
        <v>27</v>
      </c>
      <c r="E17" s="35"/>
      <c r="F17" s="35"/>
      <c r="G17" s="35"/>
      <c r="H17" s="35"/>
      <c r="I17" s="124" t="s">
        <v>24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7" t="str">
        <f>'Rekapitulace stavby'!E14</f>
        <v>Vyplň údaj</v>
      </c>
      <c r="F18" s="338"/>
      <c r="G18" s="338"/>
      <c r="H18" s="338"/>
      <c r="I18" s="124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23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2" t="s">
        <v>29</v>
      </c>
      <c r="E20" s="35"/>
      <c r="F20" s="35"/>
      <c r="G20" s="35"/>
      <c r="H20" s="35"/>
      <c r="I20" s="124" t="s">
        <v>24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30</v>
      </c>
      <c r="F21" s="35"/>
      <c r="G21" s="35"/>
      <c r="H21" s="35"/>
      <c r="I21" s="124" t="s">
        <v>26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23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2" t="s">
        <v>32</v>
      </c>
      <c r="E23" s="35"/>
      <c r="F23" s="35"/>
      <c r="G23" s="35"/>
      <c r="H23" s="35"/>
      <c r="I23" s="124" t="s">
        <v>24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33</v>
      </c>
      <c r="F24" s="35"/>
      <c r="G24" s="35"/>
      <c r="H24" s="35"/>
      <c r="I24" s="124" t="s">
        <v>26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23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2" t="s">
        <v>34</v>
      </c>
      <c r="E26" s="35"/>
      <c r="F26" s="35"/>
      <c r="G26" s="35"/>
      <c r="H26" s="35"/>
      <c r="I26" s="123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39" t="s">
        <v>1</v>
      </c>
      <c r="F27" s="339"/>
      <c r="G27" s="339"/>
      <c r="H27" s="339"/>
      <c r="I27" s="128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30"/>
      <c r="E29" s="130"/>
      <c r="F29" s="130"/>
      <c r="G29" s="130"/>
      <c r="H29" s="130"/>
      <c r="I29" s="131"/>
      <c r="J29" s="130"/>
      <c r="K29" s="13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32" t="s">
        <v>35</v>
      </c>
      <c r="E30" s="35"/>
      <c r="F30" s="35"/>
      <c r="G30" s="35"/>
      <c r="H30" s="35"/>
      <c r="I30" s="123"/>
      <c r="J30" s="133">
        <f>ROUND(J140,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34" t="s">
        <v>37</v>
      </c>
      <c r="G32" s="35"/>
      <c r="H32" s="35"/>
      <c r="I32" s="135" t="s">
        <v>36</v>
      </c>
      <c r="J32" s="134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6" t="s">
        <v>39</v>
      </c>
      <c r="E33" s="122" t="s">
        <v>40</v>
      </c>
      <c r="F33" s="137">
        <f>ROUND((SUM(BE140:BE581)),  2)</f>
        <v>0</v>
      </c>
      <c r="G33" s="35"/>
      <c r="H33" s="35"/>
      <c r="I33" s="138">
        <v>0.21</v>
      </c>
      <c r="J33" s="137">
        <f>ROUND(((SUM(BE140:BE581))*I33),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2" t="s">
        <v>41</v>
      </c>
      <c r="F34" s="137">
        <f>ROUND((SUM(BF140:BF581)),  2)</f>
        <v>0</v>
      </c>
      <c r="G34" s="35"/>
      <c r="H34" s="35"/>
      <c r="I34" s="138">
        <v>0.15</v>
      </c>
      <c r="J34" s="137">
        <f>ROUND(((SUM(BF140:BF581))*I34),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2" t="s">
        <v>42</v>
      </c>
      <c r="F35" s="137">
        <f>ROUND((SUM(BG140:BG581)),  2)</f>
        <v>0</v>
      </c>
      <c r="G35" s="35"/>
      <c r="H35" s="35"/>
      <c r="I35" s="138">
        <v>0.21</v>
      </c>
      <c r="J35" s="137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2" t="s">
        <v>43</v>
      </c>
      <c r="F36" s="137">
        <f>ROUND((SUM(BH140:BH581)),  2)</f>
        <v>0</v>
      </c>
      <c r="G36" s="35"/>
      <c r="H36" s="35"/>
      <c r="I36" s="138">
        <v>0.15</v>
      </c>
      <c r="J36" s="137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2" t="s">
        <v>44</v>
      </c>
      <c r="F37" s="137">
        <f>ROUND((SUM(BI140:BI581)),  2)</f>
        <v>0</v>
      </c>
      <c r="G37" s="35"/>
      <c r="H37" s="35"/>
      <c r="I37" s="138">
        <v>0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23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9"/>
      <c r="D39" s="140" t="s">
        <v>45</v>
      </c>
      <c r="E39" s="141"/>
      <c r="F39" s="141"/>
      <c r="G39" s="142" t="s">
        <v>46</v>
      </c>
      <c r="H39" s="143" t="s">
        <v>47</v>
      </c>
      <c r="I39" s="144"/>
      <c r="J39" s="145">
        <f>SUM(J30:J37)</f>
        <v>0</v>
      </c>
      <c r="K39" s="146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16"/>
      <c r="L41" s="21"/>
    </row>
    <row r="42" spans="1:31" s="1" customFormat="1" ht="14.45" customHeight="1">
      <c r="B42" s="21"/>
      <c r="I42" s="116"/>
      <c r="L42" s="21"/>
    </row>
    <row r="43" spans="1:31" s="1" customFormat="1" ht="14.45" customHeight="1">
      <c r="B43" s="21"/>
      <c r="I43" s="116"/>
      <c r="L43" s="21"/>
    </row>
    <row r="44" spans="1:31" s="1" customFormat="1" ht="14.45" customHeight="1">
      <c r="B44" s="21"/>
      <c r="I44" s="116"/>
      <c r="L44" s="21"/>
    </row>
    <row r="45" spans="1:31" s="1" customFormat="1" ht="14.45" customHeight="1">
      <c r="B45" s="21"/>
      <c r="I45" s="116"/>
      <c r="L45" s="21"/>
    </row>
    <row r="46" spans="1:31" s="1" customFormat="1" ht="14.45" customHeight="1">
      <c r="B46" s="21"/>
      <c r="I46" s="116"/>
      <c r="L46" s="21"/>
    </row>
    <row r="47" spans="1:31" s="1" customFormat="1" ht="14.45" customHeight="1">
      <c r="B47" s="21"/>
      <c r="I47" s="116"/>
      <c r="L47" s="21"/>
    </row>
    <row r="48" spans="1:31" s="1" customFormat="1" ht="14.45" customHeight="1">
      <c r="B48" s="21"/>
      <c r="I48" s="116"/>
      <c r="L48" s="21"/>
    </row>
    <row r="49" spans="1:31" s="1" customFormat="1" ht="14.45" customHeight="1">
      <c r="B49" s="21"/>
      <c r="I49" s="116"/>
      <c r="L49" s="21"/>
    </row>
    <row r="50" spans="1:31" s="2" customFormat="1" ht="14.45" customHeight="1">
      <c r="B50" s="52"/>
      <c r="D50" s="147" t="s">
        <v>48</v>
      </c>
      <c r="E50" s="148"/>
      <c r="F50" s="148"/>
      <c r="G50" s="147" t="s">
        <v>49</v>
      </c>
      <c r="H50" s="148"/>
      <c r="I50" s="149"/>
      <c r="J50" s="148"/>
      <c r="K50" s="148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50" t="s">
        <v>50</v>
      </c>
      <c r="E61" s="151"/>
      <c r="F61" s="152" t="s">
        <v>51</v>
      </c>
      <c r="G61" s="150" t="s">
        <v>50</v>
      </c>
      <c r="H61" s="151"/>
      <c r="I61" s="153"/>
      <c r="J61" s="154" t="s">
        <v>51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7" t="s">
        <v>52</v>
      </c>
      <c r="E65" s="155"/>
      <c r="F65" s="155"/>
      <c r="G65" s="147" t="s">
        <v>53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50" t="s">
        <v>50</v>
      </c>
      <c r="E76" s="151"/>
      <c r="F76" s="152" t="s">
        <v>51</v>
      </c>
      <c r="G76" s="150" t="s">
        <v>50</v>
      </c>
      <c r="H76" s="151"/>
      <c r="I76" s="153"/>
      <c r="J76" s="154" t="s">
        <v>51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123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40" t="str">
        <f>E7</f>
        <v>Psí útulek Bety Ostrov - nové zázemí</v>
      </c>
      <c r="F85" s="341"/>
      <c r="G85" s="341"/>
      <c r="H85" s="341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121</v>
      </c>
      <c r="D86" s="37"/>
      <c r="E86" s="37"/>
      <c r="F86" s="37"/>
      <c r="G86" s="37"/>
      <c r="H86" s="37"/>
      <c r="I86" s="123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8" t="str">
        <f>E9</f>
        <v>01 - stavební část</v>
      </c>
      <c r="F87" s="342"/>
      <c r="G87" s="342"/>
      <c r="H87" s="342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 xml:space="preserve"> </v>
      </c>
      <c r="G89" s="37"/>
      <c r="H89" s="37"/>
      <c r="I89" s="124" t="s">
        <v>21</v>
      </c>
      <c r="J89" s="67" t="str">
        <f>IF(J12="","",J12)</f>
        <v>13. 8. 2019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27.95" customHeight="1">
      <c r="A91" s="35"/>
      <c r="B91" s="36"/>
      <c r="C91" s="30" t="s">
        <v>23</v>
      </c>
      <c r="D91" s="37"/>
      <c r="E91" s="37"/>
      <c r="F91" s="28" t="str">
        <f>E15</f>
        <v>Město Ostrov</v>
      </c>
      <c r="G91" s="37"/>
      <c r="H91" s="37"/>
      <c r="I91" s="124" t="s">
        <v>29</v>
      </c>
      <c r="J91" s="33" t="str">
        <f>E21</f>
        <v>Ing.Vladislav Skoček, Ostrov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7.9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124" t="s">
        <v>32</v>
      </c>
      <c r="J92" s="33" t="str">
        <f>E24</f>
        <v>Neubauerová Soňa, SK-Projekt Ostrov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23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63" t="s">
        <v>124</v>
      </c>
      <c r="D94" s="164"/>
      <c r="E94" s="164"/>
      <c r="F94" s="164"/>
      <c r="G94" s="164"/>
      <c r="H94" s="164"/>
      <c r="I94" s="165"/>
      <c r="J94" s="166" t="s">
        <v>125</v>
      </c>
      <c r="K94" s="16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7" t="s">
        <v>126</v>
      </c>
      <c r="D96" s="37"/>
      <c r="E96" s="37"/>
      <c r="F96" s="37"/>
      <c r="G96" s="37"/>
      <c r="H96" s="37"/>
      <c r="I96" s="123"/>
      <c r="J96" s="85">
        <f>J140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127</v>
      </c>
    </row>
    <row r="97" spans="2:12" s="9" customFormat="1" ht="24.95" customHeight="1">
      <c r="B97" s="168"/>
      <c r="C97" s="169"/>
      <c r="D97" s="170" t="s">
        <v>128</v>
      </c>
      <c r="E97" s="171"/>
      <c r="F97" s="171"/>
      <c r="G97" s="171"/>
      <c r="H97" s="171"/>
      <c r="I97" s="172"/>
      <c r="J97" s="173">
        <f>J141</f>
        <v>0</v>
      </c>
      <c r="K97" s="169"/>
      <c r="L97" s="174"/>
    </row>
    <row r="98" spans="2:12" s="10" customFormat="1" ht="19.899999999999999" customHeight="1">
      <c r="B98" s="175"/>
      <c r="C98" s="105"/>
      <c r="D98" s="176" t="s">
        <v>129</v>
      </c>
      <c r="E98" s="177"/>
      <c r="F98" s="177"/>
      <c r="G98" s="177"/>
      <c r="H98" s="177"/>
      <c r="I98" s="178"/>
      <c r="J98" s="179">
        <f>J142</f>
        <v>0</v>
      </c>
      <c r="K98" s="105"/>
      <c r="L98" s="180"/>
    </row>
    <row r="99" spans="2:12" s="10" customFormat="1" ht="19.899999999999999" customHeight="1">
      <c r="B99" s="175"/>
      <c r="C99" s="105"/>
      <c r="D99" s="176" t="s">
        <v>130</v>
      </c>
      <c r="E99" s="177"/>
      <c r="F99" s="177"/>
      <c r="G99" s="177"/>
      <c r="H99" s="177"/>
      <c r="I99" s="178"/>
      <c r="J99" s="179">
        <f>J184</f>
        <v>0</v>
      </c>
      <c r="K99" s="105"/>
      <c r="L99" s="180"/>
    </row>
    <row r="100" spans="2:12" s="10" customFormat="1" ht="19.899999999999999" customHeight="1">
      <c r="B100" s="175"/>
      <c r="C100" s="105"/>
      <c r="D100" s="176" t="s">
        <v>131</v>
      </c>
      <c r="E100" s="177"/>
      <c r="F100" s="177"/>
      <c r="G100" s="177"/>
      <c r="H100" s="177"/>
      <c r="I100" s="178"/>
      <c r="J100" s="179">
        <f>J210</f>
        <v>0</v>
      </c>
      <c r="K100" s="105"/>
      <c r="L100" s="180"/>
    </row>
    <row r="101" spans="2:12" s="10" customFormat="1" ht="19.899999999999999" customHeight="1">
      <c r="B101" s="175"/>
      <c r="C101" s="105"/>
      <c r="D101" s="176" t="s">
        <v>132</v>
      </c>
      <c r="E101" s="177"/>
      <c r="F101" s="177"/>
      <c r="G101" s="177"/>
      <c r="H101" s="177"/>
      <c r="I101" s="178"/>
      <c r="J101" s="179">
        <f>J233</f>
        <v>0</v>
      </c>
      <c r="K101" s="105"/>
      <c r="L101" s="180"/>
    </row>
    <row r="102" spans="2:12" s="10" customFormat="1" ht="19.899999999999999" customHeight="1">
      <c r="B102" s="175"/>
      <c r="C102" s="105"/>
      <c r="D102" s="176" t="s">
        <v>133</v>
      </c>
      <c r="E102" s="177"/>
      <c r="F102" s="177"/>
      <c r="G102" s="177"/>
      <c r="H102" s="177"/>
      <c r="I102" s="178"/>
      <c r="J102" s="179">
        <f>J257</f>
        <v>0</v>
      </c>
      <c r="K102" s="105"/>
      <c r="L102" s="180"/>
    </row>
    <row r="103" spans="2:12" s="10" customFormat="1" ht="19.899999999999999" customHeight="1">
      <c r="B103" s="175"/>
      <c r="C103" s="105"/>
      <c r="D103" s="176" t="s">
        <v>134</v>
      </c>
      <c r="E103" s="177"/>
      <c r="F103" s="177"/>
      <c r="G103" s="177"/>
      <c r="H103" s="177"/>
      <c r="I103" s="178"/>
      <c r="J103" s="179">
        <f>J270</f>
        <v>0</v>
      </c>
      <c r="K103" s="105"/>
      <c r="L103" s="180"/>
    </row>
    <row r="104" spans="2:12" s="10" customFormat="1" ht="19.899999999999999" customHeight="1">
      <c r="B104" s="175"/>
      <c r="C104" s="105"/>
      <c r="D104" s="176" t="s">
        <v>135</v>
      </c>
      <c r="E104" s="177"/>
      <c r="F104" s="177"/>
      <c r="G104" s="177"/>
      <c r="H104" s="177"/>
      <c r="I104" s="178"/>
      <c r="J104" s="179">
        <f>J360</f>
        <v>0</v>
      </c>
      <c r="K104" s="105"/>
      <c r="L104" s="180"/>
    </row>
    <row r="105" spans="2:12" s="10" customFormat="1" ht="19.899999999999999" customHeight="1">
      <c r="B105" s="175"/>
      <c r="C105" s="105"/>
      <c r="D105" s="176" t="s">
        <v>136</v>
      </c>
      <c r="E105" s="177"/>
      <c r="F105" s="177"/>
      <c r="G105" s="177"/>
      <c r="H105" s="177"/>
      <c r="I105" s="178"/>
      <c r="J105" s="179">
        <f>J364</f>
        <v>0</v>
      </c>
      <c r="K105" s="105"/>
      <c r="L105" s="180"/>
    </row>
    <row r="106" spans="2:12" s="10" customFormat="1" ht="19.899999999999999" customHeight="1">
      <c r="B106" s="175"/>
      <c r="C106" s="105"/>
      <c r="D106" s="176" t="s">
        <v>137</v>
      </c>
      <c r="E106" s="177"/>
      <c r="F106" s="177"/>
      <c r="G106" s="177"/>
      <c r="H106" s="177"/>
      <c r="I106" s="178"/>
      <c r="J106" s="179">
        <f>J375</f>
        <v>0</v>
      </c>
      <c r="K106" s="105"/>
      <c r="L106" s="180"/>
    </row>
    <row r="107" spans="2:12" s="10" customFormat="1" ht="19.899999999999999" customHeight="1">
      <c r="B107" s="175"/>
      <c r="C107" s="105"/>
      <c r="D107" s="176" t="s">
        <v>138</v>
      </c>
      <c r="E107" s="177"/>
      <c r="F107" s="177"/>
      <c r="G107" s="177"/>
      <c r="H107" s="177"/>
      <c r="I107" s="178"/>
      <c r="J107" s="179">
        <f>J381</f>
        <v>0</v>
      </c>
      <c r="K107" s="105"/>
      <c r="L107" s="180"/>
    </row>
    <row r="108" spans="2:12" s="10" customFormat="1" ht="19.899999999999999" customHeight="1">
      <c r="B108" s="175"/>
      <c r="C108" s="105"/>
      <c r="D108" s="176" t="s">
        <v>139</v>
      </c>
      <c r="E108" s="177"/>
      <c r="F108" s="177"/>
      <c r="G108" s="177"/>
      <c r="H108" s="177"/>
      <c r="I108" s="178"/>
      <c r="J108" s="179">
        <f>J383</f>
        <v>0</v>
      </c>
      <c r="K108" s="105"/>
      <c r="L108" s="180"/>
    </row>
    <row r="109" spans="2:12" s="9" customFormat="1" ht="24.95" customHeight="1">
      <c r="B109" s="168"/>
      <c r="C109" s="169"/>
      <c r="D109" s="170" t="s">
        <v>140</v>
      </c>
      <c r="E109" s="171"/>
      <c r="F109" s="171"/>
      <c r="G109" s="171"/>
      <c r="H109" s="171"/>
      <c r="I109" s="172"/>
      <c r="J109" s="173">
        <f>J385</f>
        <v>0</v>
      </c>
      <c r="K109" s="169"/>
      <c r="L109" s="174"/>
    </row>
    <row r="110" spans="2:12" s="10" customFormat="1" ht="19.899999999999999" customHeight="1">
      <c r="B110" s="175"/>
      <c r="C110" s="105"/>
      <c r="D110" s="176" t="s">
        <v>141</v>
      </c>
      <c r="E110" s="177"/>
      <c r="F110" s="177"/>
      <c r="G110" s="177"/>
      <c r="H110" s="177"/>
      <c r="I110" s="178"/>
      <c r="J110" s="179">
        <f>J386</f>
        <v>0</v>
      </c>
      <c r="K110" s="105"/>
      <c r="L110" s="180"/>
    </row>
    <row r="111" spans="2:12" s="10" customFormat="1" ht="19.899999999999999" customHeight="1">
      <c r="B111" s="175"/>
      <c r="C111" s="105"/>
      <c r="D111" s="176" t="s">
        <v>142</v>
      </c>
      <c r="E111" s="177"/>
      <c r="F111" s="177"/>
      <c r="G111" s="177"/>
      <c r="H111" s="177"/>
      <c r="I111" s="178"/>
      <c r="J111" s="179">
        <f>J415</f>
        <v>0</v>
      </c>
      <c r="K111" s="105"/>
      <c r="L111" s="180"/>
    </row>
    <row r="112" spans="2:12" s="10" customFormat="1" ht="19.899999999999999" customHeight="1">
      <c r="B112" s="175"/>
      <c r="C112" s="105"/>
      <c r="D112" s="176" t="s">
        <v>143</v>
      </c>
      <c r="E112" s="177"/>
      <c r="F112" s="177"/>
      <c r="G112" s="177"/>
      <c r="H112" s="177"/>
      <c r="I112" s="178"/>
      <c r="J112" s="179">
        <f>J424</f>
        <v>0</v>
      </c>
      <c r="K112" s="105"/>
      <c r="L112" s="180"/>
    </row>
    <row r="113" spans="1:31" s="10" customFormat="1" ht="19.899999999999999" customHeight="1">
      <c r="B113" s="175"/>
      <c r="C113" s="105"/>
      <c r="D113" s="176" t="s">
        <v>144</v>
      </c>
      <c r="E113" s="177"/>
      <c r="F113" s="177"/>
      <c r="G113" s="177"/>
      <c r="H113" s="177"/>
      <c r="I113" s="178"/>
      <c r="J113" s="179">
        <f>J447</f>
        <v>0</v>
      </c>
      <c r="K113" s="105"/>
      <c r="L113" s="180"/>
    </row>
    <row r="114" spans="1:31" s="10" customFormat="1" ht="19.899999999999999" customHeight="1">
      <c r="B114" s="175"/>
      <c r="C114" s="105"/>
      <c r="D114" s="176" t="s">
        <v>145</v>
      </c>
      <c r="E114" s="177"/>
      <c r="F114" s="177"/>
      <c r="G114" s="177"/>
      <c r="H114" s="177"/>
      <c r="I114" s="178"/>
      <c r="J114" s="179">
        <f>J460</f>
        <v>0</v>
      </c>
      <c r="K114" s="105"/>
      <c r="L114" s="180"/>
    </row>
    <row r="115" spans="1:31" s="10" customFormat="1" ht="19.899999999999999" customHeight="1">
      <c r="B115" s="175"/>
      <c r="C115" s="105"/>
      <c r="D115" s="176" t="s">
        <v>146</v>
      </c>
      <c r="E115" s="177"/>
      <c r="F115" s="177"/>
      <c r="G115" s="177"/>
      <c r="H115" s="177"/>
      <c r="I115" s="178"/>
      <c r="J115" s="179">
        <f>J481</f>
        <v>0</v>
      </c>
      <c r="K115" s="105"/>
      <c r="L115" s="180"/>
    </row>
    <row r="116" spans="1:31" s="10" customFormat="1" ht="19.899999999999999" customHeight="1">
      <c r="B116" s="175"/>
      <c r="C116" s="105"/>
      <c r="D116" s="176" t="s">
        <v>147</v>
      </c>
      <c r="E116" s="177"/>
      <c r="F116" s="177"/>
      <c r="G116" s="177"/>
      <c r="H116" s="177"/>
      <c r="I116" s="178"/>
      <c r="J116" s="179">
        <f>J491</f>
        <v>0</v>
      </c>
      <c r="K116" s="105"/>
      <c r="L116" s="180"/>
    </row>
    <row r="117" spans="1:31" s="10" customFormat="1" ht="19.899999999999999" customHeight="1">
      <c r="B117" s="175"/>
      <c r="C117" s="105"/>
      <c r="D117" s="176" t="s">
        <v>148</v>
      </c>
      <c r="E117" s="177"/>
      <c r="F117" s="177"/>
      <c r="G117" s="177"/>
      <c r="H117" s="177"/>
      <c r="I117" s="178"/>
      <c r="J117" s="179">
        <f>J522</f>
        <v>0</v>
      </c>
      <c r="K117" s="105"/>
      <c r="L117" s="180"/>
    </row>
    <row r="118" spans="1:31" s="10" customFormat="1" ht="19.899999999999999" customHeight="1">
      <c r="B118" s="175"/>
      <c r="C118" s="105"/>
      <c r="D118" s="176" t="s">
        <v>149</v>
      </c>
      <c r="E118" s="177"/>
      <c r="F118" s="177"/>
      <c r="G118" s="177"/>
      <c r="H118" s="177"/>
      <c r="I118" s="178"/>
      <c r="J118" s="179">
        <f>J543</f>
        <v>0</v>
      </c>
      <c r="K118" s="105"/>
      <c r="L118" s="180"/>
    </row>
    <row r="119" spans="1:31" s="10" customFormat="1" ht="19.899999999999999" customHeight="1">
      <c r="B119" s="175"/>
      <c r="C119" s="105"/>
      <c r="D119" s="176" t="s">
        <v>150</v>
      </c>
      <c r="E119" s="177"/>
      <c r="F119" s="177"/>
      <c r="G119" s="177"/>
      <c r="H119" s="177"/>
      <c r="I119" s="178"/>
      <c r="J119" s="179">
        <f>J547</f>
        <v>0</v>
      </c>
      <c r="K119" s="105"/>
      <c r="L119" s="180"/>
    </row>
    <row r="120" spans="1:31" s="10" customFormat="1" ht="19.899999999999999" customHeight="1">
      <c r="B120" s="175"/>
      <c r="C120" s="105"/>
      <c r="D120" s="176" t="s">
        <v>151</v>
      </c>
      <c r="E120" s="177"/>
      <c r="F120" s="177"/>
      <c r="G120" s="177"/>
      <c r="H120" s="177"/>
      <c r="I120" s="178"/>
      <c r="J120" s="179">
        <f>J557</f>
        <v>0</v>
      </c>
      <c r="K120" s="105"/>
      <c r="L120" s="180"/>
    </row>
    <row r="121" spans="1:31" s="2" customFormat="1" ht="21.75" customHeight="1">
      <c r="A121" s="35"/>
      <c r="B121" s="36"/>
      <c r="C121" s="37"/>
      <c r="D121" s="37"/>
      <c r="E121" s="37"/>
      <c r="F121" s="37"/>
      <c r="G121" s="37"/>
      <c r="H121" s="37"/>
      <c r="I121" s="123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55"/>
      <c r="C122" s="56"/>
      <c r="D122" s="56"/>
      <c r="E122" s="56"/>
      <c r="F122" s="56"/>
      <c r="G122" s="56"/>
      <c r="H122" s="56"/>
      <c r="I122" s="159"/>
      <c r="J122" s="56"/>
      <c r="K122" s="56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6" spans="1:31" s="2" customFormat="1" ht="6.95" customHeight="1">
      <c r="A126" s="35"/>
      <c r="B126" s="57"/>
      <c r="C126" s="58"/>
      <c r="D126" s="58"/>
      <c r="E126" s="58"/>
      <c r="F126" s="58"/>
      <c r="G126" s="58"/>
      <c r="H126" s="58"/>
      <c r="I126" s="162"/>
      <c r="J126" s="58"/>
      <c r="K126" s="58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24.95" customHeight="1">
      <c r="A127" s="35"/>
      <c r="B127" s="36"/>
      <c r="C127" s="24" t="s">
        <v>152</v>
      </c>
      <c r="D127" s="37"/>
      <c r="E127" s="37"/>
      <c r="F127" s="37"/>
      <c r="G127" s="37"/>
      <c r="H127" s="37"/>
      <c r="I127" s="123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6.95" customHeight="1">
      <c r="A128" s="35"/>
      <c r="B128" s="36"/>
      <c r="C128" s="37"/>
      <c r="D128" s="37"/>
      <c r="E128" s="37"/>
      <c r="F128" s="37"/>
      <c r="G128" s="37"/>
      <c r="H128" s="37"/>
      <c r="I128" s="123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2" customHeight="1">
      <c r="A129" s="35"/>
      <c r="B129" s="36"/>
      <c r="C129" s="30" t="s">
        <v>15</v>
      </c>
      <c r="D129" s="37"/>
      <c r="E129" s="37"/>
      <c r="F129" s="37"/>
      <c r="G129" s="37"/>
      <c r="H129" s="37"/>
      <c r="I129" s="123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6.5" customHeight="1">
      <c r="A130" s="35"/>
      <c r="B130" s="36"/>
      <c r="C130" s="37"/>
      <c r="D130" s="37"/>
      <c r="E130" s="340" t="str">
        <f>E7</f>
        <v>Psí útulek Bety Ostrov - nové zázemí</v>
      </c>
      <c r="F130" s="341"/>
      <c r="G130" s="341"/>
      <c r="H130" s="341"/>
      <c r="I130" s="123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2" customHeight="1">
      <c r="A131" s="35"/>
      <c r="B131" s="36"/>
      <c r="C131" s="30" t="s">
        <v>121</v>
      </c>
      <c r="D131" s="37"/>
      <c r="E131" s="37"/>
      <c r="F131" s="37"/>
      <c r="G131" s="37"/>
      <c r="H131" s="37"/>
      <c r="I131" s="123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6.5" customHeight="1">
      <c r="A132" s="35"/>
      <c r="B132" s="36"/>
      <c r="C132" s="37"/>
      <c r="D132" s="37"/>
      <c r="E132" s="308" t="str">
        <f>E9</f>
        <v>01 - stavební část</v>
      </c>
      <c r="F132" s="342"/>
      <c r="G132" s="342"/>
      <c r="H132" s="342"/>
      <c r="I132" s="123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6.95" customHeight="1">
      <c r="A133" s="35"/>
      <c r="B133" s="36"/>
      <c r="C133" s="37"/>
      <c r="D133" s="37"/>
      <c r="E133" s="37"/>
      <c r="F133" s="37"/>
      <c r="G133" s="37"/>
      <c r="H133" s="37"/>
      <c r="I133" s="123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2" customFormat="1" ht="12" customHeight="1">
      <c r="A134" s="35"/>
      <c r="B134" s="36"/>
      <c r="C134" s="30" t="s">
        <v>19</v>
      </c>
      <c r="D134" s="37"/>
      <c r="E134" s="37"/>
      <c r="F134" s="28" t="str">
        <f>F12</f>
        <v xml:space="preserve"> </v>
      </c>
      <c r="G134" s="37"/>
      <c r="H134" s="37"/>
      <c r="I134" s="124" t="s">
        <v>21</v>
      </c>
      <c r="J134" s="67" t="str">
        <f>IF(J12="","",J12)</f>
        <v>13. 8. 2019</v>
      </c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5" s="2" customFormat="1" ht="6.95" customHeight="1">
      <c r="A135" s="35"/>
      <c r="B135" s="36"/>
      <c r="C135" s="37"/>
      <c r="D135" s="37"/>
      <c r="E135" s="37"/>
      <c r="F135" s="37"/>
      <c r="G135" s="37"/>
      <c r="H135" s="37"/>
      <c r="I135" s="123"/>
      <c r="J135" s="37"/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5" s="2" customFormat="1" ht="27.95" customHeight="1">
      <c r="A136" s="35"/>
      <c r="B136" s="36"/>
      <c r="C136" s="30" t="s">
        <v>23</v>
      </c>
      <c r="D136" s="37"/>
      <c r="E136" s="37"/>
      <c r="F136" s="28" t="str">
        <f>E15</f>
        <v>Město Ostrov</v>
      </c>
      <c r="G136" s="37"/>
      <c r="H136" s="37"/>
      <c r="I136" s="124" t="s">
        <v>29</v>
      </c>
      <c r="J136" s="33" t="str">
        <f>E21</f>
        <v>Ing.Vladislav Skoček, Ostrov</v>
      </c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65" s="2" customFormat="1" ht="27.95" customHeight="1">
      <c r="A137" s="35"/>
      <c r="B137" s="36"/>
      <c r="C137" s="30" t="s">
        <v>27</v>
      </c>
      <c r="D137" s="37"/>
      <c r="E137" s="37"/>
      <c r="F137" s="28" t="str">
        <f>IF(E18="","",E18)</f>
        <v>Vyplň údaj</v>
      </c>
      <c r="G137" s="37"/>
      <c r="H137" s="37"/>
      <c r="I137" s="124" t="s">
        <v>32</v>
      </c>
      <c r="J137" s="33" t="str">
        <f>E24</f>
        <v>Neubauerová Soňa, SK-Projekt Ostrov</v>
      </c>
      <c r="K137" s="37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65" s="2" customFormat="1" ht="10.35" customHeight="1">
      <c r="A138" s="35"/>
      <c r="B138" s="36"/>
      <c r="C138" s="37"/>
      <c r="D138" s="37"/>
      <c r="E138" s="37"/>
      <c r="F138" s="37"/>
      <c r="G138" s="37"/>
      <c r="H138" s="37"/>
      <c r="I138" s="123"/>
      <c r="J138" s="37"/>
      <c r="K138" s="37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pans="1:65" s="11" customFormat="1" ht="29.25" customHeight="1">
      <c r="A139" s="181"/>
      <c r="B139" s="182"/>
      <c r="C139" s="183" t="s">
        <v>153</v>
      </c>
      <c r="D139" s="184" t="s">
        <v>60</v>
      </c>
      <c r="E139" s="184" t="s">
        <v>56</v>
      </c>
      <c r="F139" s="184" t="s">
        <v>57</v>
      </c>
      <c r="G139" s="184" t="s">
        <v>154</v>
      </c>
      <c r="H139" s="184" t="s">
        <v>155</v>
      </c>
      <c r="I139" s="185" t="s">
        <v>156</v>
      </c>
      <c r="J139" s="186" t="s">
        <v>125</v>
      </c>
      <c r="K139" s="187" t="s">
        <v>157</v>
      </c>
      <c r="L139" s="188"/>
      <c r="M139" s="76" t="s">
        <v>1</v>
      </c>
      <c r="N139" s="77" t="s">
        <v>39</v>
      </c>
      <c r="O139" s="77" t="s">
        <v>158</v>
      </c>
      <c r="P139" s="77" t="s">
        <v>159</v>
      </c>
      <c r="Q139" s="77" t="s">
        <v>160</v>
      </c>
      <c r="R139" s="77" t="s">
        <v>161</v>
      </c>
      <c r="S139" s="77" t="s">
        <v>162</v>
      </c>
      <c r="T139" s="78" t="s">
        <v>163</v>
      </c>
      <c r="U139" s="181"/>
      <c r="V139" s="181"/>
      <c r="W139" s="181"/>
      <c r="X139" s="181"/>
      <c r="Y139" s="181"/>
      <c r="Z139" s="181"/>
      <c r="AA139" s="181"/>
      <c r="AB139" s="181"/>
      <c r="AC139" s="181"/>
      <c r="AD139" s="181"/>
      <c r="AE139" s="181"/>
    </row>
    <row r="140" spans="1:65" s="2" customFormat="1" ht="22.9" customHeight="1">
      <c r="A140" s="35"/>
      <c r="B140" s="36"/>
      <c r="C140" s="83" t="s">
        <v>164</v>
      </c>
      <c r="D140" s="37"/>
      <c r="E140" s="37"/>
      <c r="F140" s="37"/>
      <c r="G140" s="37"/>
      <c r="H140" s="37"/>
      <c r="I140" s="123"/>
      <c r="J140" s="189">
        <f>BK140</f>
        <v>0</v>
      </c>
      <c r="K140" s="37"/>
      <c r="L140" s="40"/>
      <c r="M140" s="79"/>
      <c r="N140" s="190"/>
      <c r="O140" s="80"/>
      <c r="P140" s="191">
        <f>P141+P385</f>
        <v>0</v>
      </c>
      <c r="Q140" s="80"/>
      <c r="R140" s="191">
        <f>R141+R385</f>
        <v>202.63820310000003</v>
      </c>
      <c r="S140" s="80"/>
      <c r="T140" s="192">
        <f>T141+T385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74</v>
      </c>
      <c r="AU140" s="18" t="s">
        <v>127</v>
      </c>
      <c r="BK140" s="193">
        <f>BK141+BK385</f>
        <v>0</v>
      </c>
    </row>
    <row r="141" spans="1:65" s="12" customFormat="1" ht="25.9" customHeight="1">
      <c r="B141" s="194"/>
      <c r="C141" s="195"/>
      <c r="D141" s="196" t="s">
        <v>74</v>
      </c>
      <c r="E141" s="197" t="s">
        <v>165</v>
      </c>
      <c r="F141" s="197" t="s">
        <v>166</v>
      </c>
      <c r="G141" s="195"/>
      <c r="H141" s="195"/>
      <c r="I141" s="198"/>
      <c r="J141" s="199">
        <f>BK141</f>
        <v>0</v>
      </c>
      <c r="K141" s="195"/>
      <c r="L141" s="200"/>
      <c r="M141" s="201"/>
      <c r="N141" s="202"/>
      <c r="O141" s="202"/>
      <c r="P141" s="203">
        <f>P142+P184+P210+P233+P257+P270+P360+P364+P375+P381+P383</f>
        <v>0</v>
      </c>
      <c r="Q141" s="202"/>
      <c r="R141" s="203">
        <f>R142+R184+R210+R233+R257+R270+R360+R364+R375+R381+R383</f>
        <v>190.17652130000002</v>
      </c>
      <c r="S141" s="202"/>
      <c r="T141" s="204">
        <f>T142+T184+T210+T233+T257+T270+T360+T364+T375+T381+T383</f>
        <v>0</v>
      </c>
      <c r="AR141" s="205" t="s">
        <v>83</v>
      </c>
      <c r="AT141" s="206" t="s">
        <v>74</v>
      </c>
      <c r="AU141" s="206" t="s">
        <v>75</v>
      </c>
      <c r="AY141" s="205" t="s">
        <v>167</v>
      </c>
      <c r="BK141" s="207">
        <f>BK142+BK184+BK210+BK233+BK257+BK270+BK360+BK364+BK375+BK381+BK383</f>
        <v>0</v>
      </c>
    </row>
    <row r="142" spans="1:65" s="12" customFormat="1" ht="22.9" customHeight="1">
      <c r="B142" s="194"/>
      <c r="C142" s="195"/>
      <c r="D142" s="196" t="s">
        <v>74</v>
      </c>
      <c r="E142" s="208" t="s">
        <v>83</v>
      </c>
      <c r="F142" s="208" t="s">
        <v>168</v>
      </c>
      <c r="G142" s="195"/>
      <c r="H142" s="195"/>
      <c r="I142" s="198"/>
      <c r="J142" s="209">
        <f>BK142</f>
        <v>0</v>
      </c>
      <c r="K142" s="195"/>
      <c r="L142" s="200"/>
      <c r="M142" s="201"/>
      <c r="N142" s="202"/>
      <c r="O142" s="202"/>
      <c r="P142" s="203">
        <f>SUM(P143:P183)</f>
        <v>0</v>
      </c>
      <c r="Q142" s="202"/>
      <c r="R142" s="203">
        <f>SUM(R143:R183)</f>
        <v>9.2700000000000005E-3</v>
      </c>
      <c r="S142" s="202"/>
      <c r="T142" s="204">
        <f>SUM(T143:T183)</f>
        <v>0</v>
      </c>
      <c r="AR142" s="205" t="s">
        <v>83</v>
      </c>
      <c r="AT142" s="206" t="s">
        <v>74</v>
      </c>
      <c r="AU142" s="206" t="s">
        <v>83</v>
      </c>
      <c r="AY142" s="205" t="s">
        <v>167</v>
      </c>
      <c r="BK142" s="207">
        <f>SUM(BK143:BK183)</f>
        <v>0</v>
      </c>
    </row>
    <row r="143" spans="1:65" s="2" customFormat="1" ht="16.5" customHeight="1">
      <c r="A143" s="35"/>
      <c r="B143" s="36"/>
      <c r="C143" s="210" t="s">
        <v>83</v>
      </c>
      <c r="D143" s="210" t="s">
        <v>169</v>
      </c>
      <c r="E143" s="211" t="s">
        <v>170</v>
      </c>
      <c r="F143" s="212" t="s">
        <v>171</v>
      </c>
      <c r="G143" s="213" t="s">
        <v>172</v>
      </c>
      <c r="H143" s="214">
        <v>18</v>
      </c>
      <c r="I143" s="215"/>
      <c r="J143" s="214">
        <f>ROUND(I143*H143,2)</f>
        <v>0</v>
      </c>
      <c r="K143" s="216"/>
      <c r="L143" s="40"/>
      <c r="M143" s="217" t="s">
        <v>1</v>
      </c>
      <c r="N143" s="218" t="s">
        <v>40</v>
      </c>
      <c r="O143" s="72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1" t="s">
        <v>173</v>
      </c>
      <c r="AT143" s="221" t="s">
        <v>169</v>
      </c>
      <c r="AU143" s="221" t="s">
        <v>85</v>
      </c>
      <c r="AY143" s="18" t="s">
        <v>167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8" t="s">
        <v>83</v>
      </c>
      <c r="BK143" s="222">
        <f>ROUND(I143*H143,2)</f>
        <v>0</v>
      </c>
      <c r="BL143" s="18" t="s">
        <v>173</v>
      </c>
      <c r="BM143" s="221" t="s">
        <v>174</v>
      </c>
    </row>
    <row r="144" spans="1:65" s="13" customFormat="1" ht="11.25">
      <c r="B144" s="223"/>
      <c r="C144" s="224"/>
      <c r="D144" s="225" t="s">
        <v>175</v>
      </c>
      <c r="E144" s="226" t="s">
        <v>1</v>
      </c>
      <c r="F144" s="227" t="s">
        <v>176</v>
      </c>
      <c r="G144" s="224"/>
      <c r="H144" s="226" t="s">
        <v>1</v>
      </c>
      <c r="I144" s="228"/>
      <c r="J144" s="224"/>
      <c r="K144" s="224"/>
      <c r="L144" s="229"/>
      <c r="M144" s="230"/>
      <c r="N144" s="231"/>
      <c r="O144" s="231"/>
      <c r="P144" s="231"/>
      <c r="Q144" s="231"/>
      <c r="R144" s="231"/>
      <c r="S144" s="231"/>
      <c r="T144" s="232"/>
      <c r="AT144" s="233" t="s">
        <v>175</v>
      </c>
      <c r="AU144" s="233" t="s">
        <v>85</v>
      </c>
      <c r="AV144" s="13" t="s">
        <v>83</v>
      </c>
      <c r="AW144" s="13" t="s">
        <v>31</v>
      </c>
      <c r="AX144" s="13" t="s">
        <v>75</v>
      </c>
      <c r="AY144" s="233" t="s">
        <v>167</v>
      </c>
    </row>
    <row r="145" spans="1:65" s="14" customFormat="1" ht="11.25">
      <c r="B145" s="234"/>
      <c r="C145" s="235"/>
      <c r="D145" s="225" t="s">
        <v>175</v>
      </c>
      <c r="E145" s="236" t="s">
        <v>1</v>
      </c>
      <c r="F145" s="237" t="s">
        <v>177</v>
      </c>
      <c r="G145" s="235"/>
      <c r="H145" s="238">
        <v>18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AT145" s="244" t="s">
        <v>175</v>
      </c>
      <c r="AU145" s="244" t="s">
        <v>85</v>
      </c>
      <c r="AV145" s="14" t="s">
        <v>85</v>
      </c>
      <c r="AW145" s="14" t="s">
        <v>31</v>
      </c>
      <c r="AX145" s="14" t="s">
        <v>83</v>
      </c>
      <c r="AY145" s="244" t="s">
        <v>167</v>
      </c>
    </row>
    <row r="146" spans="1:65" s="2" customFormat="1" ht="24" customHeight="1">
      <c r="A146" s="35"/>
      <c r="B146" s="36"/>
      <c r="C146" s="210" t="s">
        <v>85</v>
      </c>
      <c r="D146" s="210" t="s">
        <v>169</v>
      </c>
      <c r="E146" s="211" t="s">
        <v>178</v>
      </c>
      <c r="F146" s="212" t="s">
        <v>179</v>
      </c>
      <c r="G146" s="213" t="s">
        <v>172</v>
      </c>
      <c r="H146" s="214">
        <v>39.799999999999997</v>
      </c>
      <c r="I146" s="215"/>
      <c r="J146" s="214">
        <f>ROUND(I146*H146,2)</f>
        <v>0</v>
      </c>
      <c r="K146" s="216"/>
      <c r="L146" s="40"/>
      <c r="M146" s="217" t="s">
        <v>1</v>
      </c>
      <c r="N146" s="218" t="s">
        <v>40</v>
      </c>
      <c r="O146" s="72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1" t="s">
        <v>173</v>
      </c>
      <c r="AT146" s="221" t="s">
        <v>169</v>
      </c>
      <c r="AU146" s="221" t="s">
        <v>85</v>
      </c>
      <c r="AY146" s="18" t="s">
        <v>167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8" t="s">
        <v>83</v>
      </c>
      <c r="BK146" s="222">
        <f>ROUND(I146*H146,2)</f>
        <v>0</v>
      </c>
      <c r="BL146" s="18" t="s">
        <v>173</v>
      </c>
      <c r="BM146" s="221" t="s">
        <v>180</v>
      </c>
    </row>
    <row r="147" spans="1:65" s="13" customFormat="1" ht="11.25">
      <c r="B147" s="223"/>
      <c r="C147" s="224"/>
      <c r="D147" s="225" t="s">
        <v>175</v>
      </c>
      <c r="E147" s="226" t="s">
        <v>1</v>
      </c>
      <c r="F147" s="227" t="s">
        <v>181</v>
      </c>
      <c r="G147" s="224"/>
      <c r="H147" s="226" t="s">
        <v>1</v>
      </c>
      <c r="I147" s="228"/>
      <c r="J147" s="224"/>
      <c r="K147" s="224"/>
      <c r="L147" s="229"/>
      <c r="M147" s="230"/>
      <c r="N147" s="231"/>
      <c r="O147" s="231"/>
      <c r="P147" s="231"/>
      <c r="Q147" s="231"/>
      <c r="R147" s="231"/>
      <c r="S147" s="231"/>
      <c r="T147" s="232"/>
      <c r="AT147" s="233" t="s">
        <v>175</v>
      </c>
      <c r="AU147" s="233" t="s">
        <v>85</v>
      </c>
      <c r="AV147" s="13" t="s">
        <v>83</v>
      </c>
      <c r="AW147" s="13" t="s">
        <v>31</v>
      </c>
      <c r="AX147" s="13" t="s">
        <v>75</v>
      </c>
      <c r="AY147" s="233" t="s">
        <v>167</v>
      </c>
    </row>
    <row r="148" spans="1:65" s="14" customFormat="1" ht="11.25">
      <c r="B148" s="234"/>
      <c r="C148" s="235"/>
      <c r="D148" s="225" t="s">
        <v>175</v>
      </c>
      <c r="E148" s="236" t="s">
        <v>1</v>
      </c>
      <c r="F148" s="237" t="s">
        <v>182</v>
      </c>
      <c r="G148" s="235"/>
      <c r="H148" s="238">
        <v>39.799999999999997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AT148" s="244" t="s">
        <v>175</v>
      </c>
      <c r="AU148" s="244" t="s">
        <v>85</v>
      </c>
      <c r="AV148" s="14" t="s">
        <v>85</v>
      </c>
      <c r="AW148" s="14" t="s">
        <v>31</v>
      </c>
      <c r="AX148" s="14" t="s">
        <v>83</v>
      </c>
      <c r="AY148" s="244" t="s">
        <v>167</v>
      </c>
    </row>
    <row r="149" spans="1:65" s="2" customFormat="1" ht="24" customHeight="1">
      <c r="A149" s="35"/>
      <c r="B149" s="36"/>
      <c r="C149" s="210" t="s">
        <v>183</v>
      </c>
      <c r="D149" s="210" t="s">
        <v>169</v>
      </c>
      <c r="E149" s="211" t="s">
        <v>184</v>
      </c>
      <c r="F149" s="212" t="s">
        <v>185</v>
      </c>
      <c r="G149" s="213" t="s">
        <v>172</v>
      </c>
      <c r="H149" s="214">
        <v>0.67</v>
      </c>
      <c r="I149" s="215"/>
      <c r="J149" s="214">
        <f>ROUND(I149*H149,2)</f>
        <v>0</v>
      </c>
      <c r="K149" s="216"/>
      <c r="L149" s="40"/>
      <c r="M149" s="217" t="s">
        <v>1</v>
      </c>
      <c r="N149" s="218" t="s">
        <v>40</v>
      </c>
      <c r="O149" s="72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1" t="s">
        <v>173</v>
      </c>
      <c r="AT149" s="221" t="s">
        <v>169</v>
      </c>
      <c r="AU149" s="221" t="s">
        <v>85</v>
      </c>
      <c r="AY149" s="18" t="s">
        <v>167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8" t="s">
        <v>83</v>
      </c>
      <c r="BK149" s="222">
        <f>ROUND(I149*H149,2)</f>
        <v>0</v>
      </c>
      <c r="BL149" s="18" t="s">
        <v>173</v>
      </c>
      <c r="BM149" s="221" t="s">
        <v>186</v>
      </c>
    </row>
    <row r="150" spans="1:65" s="13" customFormat="1" ht="11.25">
      <c r="B150" s="223"/>
      <c r="C150" s="224"/>
      <c r="D150" s="225" t="s">
        <v>175</v>
      </c>
      <c r="E150" s="226" t="s">
        <v>1</v>
      </c>
      <c r="F150" s="227" t="s">
        <v>187</v>
      </c>
      <c r="G150" s="224"/>
      <c r="H150" s="226" t="s">
        <v>1</v>
      </c>
      <c r="I150" s="228"/>
      <c r="J150" s="224"/>
      <c r="K150" s="224"/>
      <c r="L150" s="229"/>
      <c r="M150" s="230"/>
      <c r="N150" s="231"/>
      <c r="O150" s="231"/>
      <c r="P150" s="231"/>
      <c r="Q150" s="231"/>
      <c r="R150" s="231"/>
      <c r="S150" s="231"/>
      <c r="T150" s="232"/>
      <c r="AT150" s="233" t="s">
        <v>175</v>
      </c>
      <c r="AU150" s="233" t="s">
        <v>85</v>
      </c>
      <c r="AV150" s="13" t="s">
        <v>83</v>
      </c>
      <c r="AW150" s="13" t="s">
        <v>31</v>
      </c>
      <c r="AX150" s="13" t="s">
        <v>75</v>
      </c>
      <c r="AY150" s="233" t="s">
        <v>167</v>
      </c>
    </row>
    <row r="151" spans="1:65" s="14" customFormat="1" ht="11.25">
      <c r="B151" s="234"/>
      <c r="C151" s="235"/>
      <c r="D151" s="225" t="s">
        <v>175</v>
      </c>
      <c r="E151" s="236" t="s">
        <v>1</v>
      </c>
      <c r="F151" s="237" t="s">
        <v>188</v>
      </c>
      <c r="G151" s="235"/>
      <c r="H151" s="238">
        <v>0.67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AT151" s="244" t="s">
        <v>175</v>
      </c>
      <c r="AU151" s="244" t="s">
        <v>85</v>
      </c>
      <c r="AV151" s="14" t="s">
        <v>85</v>
      </c>
      <c r="AW151" s="14" t="s">
        <v>31</v>
      </c>
      <c r="AX151" s="14" t="s">
        <v>83</v>
      </c>
      <c r="AY151" s="244" t="s">
        <v>167</v>
      </c>
    </row>
    <row r="152" spans="1:65" s="2" customFormat="1" ht="24" customHeight="1">
      <c r="A152" s="35"/>
      <c r="B152" s="36"/>
      <c r="C152" s="210" t="s">
        <v>173</v>
      </c>
      <c r="D152" s="210" t="s">
        <v>169</v>
      </c>
      <c r="E152" s="211" t="s">
        <v>189</v>
      </c>
      <c r="F152" s="212" t="s">
        <v>190</v>
      </c>
      <c r="G152" s="213" t="s">
        <v>172</v>
      </c>
      <c r="H152" s="214">
        <v>24.32</v>
      </c>
      <c r="I152" s="215"/>
      <c r="J152" s="214">
        <f>ROUND(I152*H152,2)</f>
        <v>0</v>
      </c>
      <c r="K152" s="216"/>
      <c r="L152" s="40"/>
      <c r="M152" s="217" t="s">
        <v>1</v>
      </c>
      <c r="N152" s="218" t="s">
        <v>40</v>
      </c>
      <c r="O152" s="72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1" t="s">
        <v>173</v>
      </c>
      <c r="AT152" s="221" t="s">
        <v>169</v>
      </c>
      <c r="AU152" s="221" t="s">
        <v>85</v>
      </c>
      <c r="AY152" s="18" t="s">
        <v>167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8" t="s">
        <v>83</v>
      </c>
      <c r="BK152" s="222">
        <f>ROUND(I152*H152,2)</f>
        <v>0</v>
      </c>
      <c r="BL152" s="18" t="s">
        <v>173</v>
      </c>
      <c r="BM152" s="221" t="s">
        <v>191</v>
      </c>
    </row>
    <row r="153" spans="1:65" s="13" customFormat="1" ht="11.25">
      <c r="B153" s="223"/>
      <c r="C153" s="224"/>
      <c r="D153" s="225" t="s">
        <v>175</v>
      </c>
      <c r="E153" s="226" t="s">
        <v>1</v>
      </c>
      <c r="F153" s="227" t="s">
        <v>192</v>
      </c>
      <c r="G153" s="224"/>
      <c r="H153" s="226" t="s">
        <v>1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AT153" s="233" t="s">
        <v>175</v>
      </c>
      <c r="AU153" s="233" t="s">
        <v>85</v>
      </c>
      <c r="AV153" s="13" t="s">
        <v>83</v>
      </c>
      <c r="AW153" s="13" t="s">
        <v>31</v>
      </c>
      <c r="AX153" s="13" t="s">
        <v>75</v>
      </c>
      <c r="AY153" s="233" t="s">
        <v>167</v>
      </c>
    </row>
    <row r="154" spans="1:65" s="14" customFormat="1" ht="11.25">
      <c r="B154" s="234"/>
      <c r="C154" s="235"/>
      <c r="D154" s="225" t="s">
        <v>175</v>
      </c>
      <c r="E154" s="236" t="s">
        <v>1</v>
      </c>
      <c r="F154" s="237" t="s">
        <v>193</v>
      </c>
      <c r="G154" s="235"/>
      <c r="H154" s="238">
        <v>24.32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AT154" s="244" t="s">
        <v>175</v>
      </c>
      <c r="AU154" s="244" t="s">
        <v>85</v>
      </c>
      <c r="AV154" s="14" t="s">
        <v>85</v>
      </c>
      <c r="AW154" s="14" t="s">
        <v>31</v>
      </c>
      <c r="AX154" s="14" t="s">
        <v>83</v>
      </c>
      <c r="AY154" s="244" t="s">
        <v>167</v>
      </c>
    </row>
    <row r="155" spans="1:65" s="2" customFormat="1" ht="24" customHeight="1">
      <c r="A155" s="35"/>
      <c r="B155" s="36"/>
      <c r="C155" s="210" t="s">
        <v>194</v>
      </c>
      <c r="D155" s="210" t="s">
        <v>169</v>
      </c>
      <c r="E155" s="211" t="s">
        <v>195</v>
      </c>
      <c r="F155" s="212" t="s">
        <v>196</v>
      </c>
      <c r="G155" s="213" t="s">
        <v>172</v>
      </c>
      <c r="H155" s="214">
        <v>12.53</v>
      </c>
      <c r="I155" s="215"/>
      <c r="J155" s="214">
        <f>ROUND(I155*H155,2)</f>
        <v>0</v>
      </c>
      <c r="K155" s="216"/>
      <c r="L155" s="40"/>
      <c r="M155" s="217" t="s">
        <v>1</v>
      </c>
      <c r="N155" s="218" t="s">
        <v>40</v>
      </c>
      <c r="O155" s="72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1" t="s">
        <v>173</v>
      </c>
      <c r="AT155" s="221" t="s">
        <v>169</v>
      </c>
      <c r="AU155" s="221" t="s">
        <v>85</v>
      </c>
      <c r="AY155" s="18" t="s">
        <v>167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8" t="s">
        <v>83</v>
      </c>
      <c r="BK155" s="222">
        <f>ROUND(I155*H155,2)</f>
        <v>0</v>
      </c>
      <c r="BL155" s="18" t="s">
        <v>173</v>
      </c>
      <c r="BM155" s="221" t="s">
        <v>197</v>
      </c>
    </row>
    <row r="156" spans="1:65" s="13" customFormat="1" ht="11.25">
      <c r="B156" s="223"/>
      <c r="C156" s="224"/>
      <c r="D156" s="225" t="s">
        <v>175</v>
      </c>
      <c r="E156" s="226" t="s">
        <v>1</v>
      </c>
      <c r="F156" s="227" t="s">
        <v>198</v>
      </c>
      <c r="G156" s="224"/>
      <c r="H156" s="226" t="s">
        <v>1</v>
      </c>
      <c r="I156" s="228"/>
      <c r="J156" s="224"/>
      <c r="K156" s="224"/>
      <c r="L156" s="229"/>
      <c r="M156" s="230"/>
      <c r="N156" s="231"/>
      <c r="O156" s="231"/>
      <c r="P156" s="231"/>
      <c r="Q156" s="231"/>
      <c r="R156" s="231"/>
      <c r="S156" s="231"/>
      <c r="T156" s="232"/>
      <c r="AT156" s="233" t="s">
        <v>175</v>
      </c>
      <c r="AU156" s="233" t="s">
        <v>85</v>
      </c>
      <c r="AV156" s="13" t="s">
        <v>83</v>
      </c>
      <c r="AW156" s="13" t="s">
        <v>31</v>
      </c>
      <c r="AX156" s="13" t="s">
        <v>75</v>
      </c>
      <c r="AY156" s="233" t="s">
        <v>167</v>
      </c>
    </row>
    <row r="157" spans="1:65" s="14" customFormat="1" ht="11.25">
      <c r="B157" s="234"/>
      <c r="C157" s="235"/>
      <c r="D157" s="225" t="s">
        <v>175</v>
      </c>
      <c r="E157" s="236" t="s">
        <v>1</v>
      </c>
      <c r="F157" s="237" t="s">
        <v>199</v>
      </c>
      <c r="G157" s="235"/>
      <c r="H157" s="238">
        <v>25.02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AT157" s="244" t="s">
        <v>175</v>
      </c>
      <c r="AU157" s="244" t="s">
        <v>85</v>
      </c>
      <c r="AV157" s="14" t="s">
        <v>85</v>
      </c>
      <c r="AW157" s="14" t="s">
        <v>31</v>
      </c>
      <c r="AX157" s="14" t="s">
        <v>75</v>
      </c>
      <c r="AY157" s="244" t="s">
        <v>167</v>
      </c>
    </row>
    <row r="158" spans="1:65" s="13" customFormat="1" ht="11.25">
      <c r="B158" s="223"/>
      <c r="C158" s="224"/>
      <c r="D158" s="225" t="s">
        <v>175</v>
      </c>
      <c r="E158" s="226" t="s">
        <v>1</v>
      </c>
      <c r="F158" s="227" t="s">
        <v>200</v>
      </c>
      <c r="G158" s="224"/>
      <c r="H158" s="226" t="s">
        <v>1</v>
      </c>
      <c r="I158" s="228"/>
      <c r="J158" s="224"/>
      <c r="K158" s="224"/>
      <c r="L158" s="229"/>
      <c r="M158" s="230"/>
      <c r="N158" s="231"/>
      <c r="O158" s="231"/>
      <c r="P158" s="231"/>
      <c r="Q158" s="231"/>
      <c r="R158" s="231"/>
      <c r="S158" s="231"/>
      <c r="T158" s="232"/>
      <c r="AT158" s="233" t="s">
        <v>175</v>
      </c>
      <c r="AU158" s="233" t="s">
        <v>85</v>
      </c>
      <c r="AV158" s="13" t="s">
        <v>83</v>
      </c>
      <c r="AW158" s="13" t="s">
        <v>31</v>
      </c>
      <c r="AX158" s="13" t="s">
        <v>75</v>
      </c>
      <c r="AY158" s="233" t="s">
        <v>167</v>
      </c>
    </row>
    <row r="159" spans="1:65" s="14" customFormat="1" ht="11.25">
      <c r="B159" s="234"/>
      <c r="C159" s="235"/>
      <c r="D159" s="225" t="s">
        <v>175</v>
      </c>
      <c r="E159" s="236" t="s">
        <v>1</v>
      </c>
      <c r="F159" s="237" t="s">
        <v>201</v>
      </c>
      <c r="G159" s="235"/>
      <c r="H159" s="238">
        <v>-12.49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AT159" s="244" t="s">
        <v>175</v>
      </c>
      <c r="AU159" s="244" t="s">
        <v>85</v>
      </c>
      <c r="AV159" s="14" t="s">
        <v>85</v>
      </c>
      <c r="AW159" s="14" t="s">
        <v>31</v>
      </c>
      <c r="AX159" s="14" t="s">
        <v>75</v>
      </c>
      <c r="AY159" s="244" t="s">
        <v>167</v>
      </c>
    </row>
    <row r="160" spans="1:65" s="15" customFormat="1" ht="11.25">
      <c r="B160" s="245"/>
      <c r="C160" s="246"/>
      <c r="D160" s="225" t="s">
        <v>175</v>
      </c>
      <c r="E160" s="247" t="s">
        <v>1</v>
      </c>
      <c r="F160" s="248" t="s">
        <v>202</v>
      </c>
      <c r="G160" s="246"/>
      <c r="H160" s="249">
        <v>12.53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AT160" s="255" t="s">
        <v>175</v>
      </c>
      <c r="AU160" s="255" t="s">
        <v>85</v>
      </c>
      <c r="AV160" s="15" t="s">
        <v>173</v>
      </c>
      <c r="AW160" s="15" t="s">
        <v>31</v>
      </c>
      <c r="AX160" s="15" t="s">
        <v>83</v>
      </c>
      <c r="AY160" s="255" t="s">
        <v>167</v>
      </c>
    </row>
    <row r="161" spans="1:65" s="2" customFormat="1" ht="16.5" customHeight="1">
      <c r="A161" s="35"/>
      <c r="B161" s="36"/>
      <c r="C161" s="210" t="s">
        <v>203</v>
      </c>
      <c r="D161" s="210" t="s">
        <v>169</v>
      </c>
      <c r="E161" s="211" t="s">
        <v>204</v>
      </c>
      <c r="F161" s="212" t="s">
        <v>205</v>
      </c>
      <c r="G161" s="213" t="s">
        <v>172</v>
      </c>
      <c r="H161" s="214">
        <v>64.790000000000006</v>
      </c>
      <c r="I161" s="215"/>
      <c r="J161" s="214">
        <f>ROUND(I161*H161,2)</f>
        <v>0</v>
      </c>
      <c r="K161" s="216"/>
      <c r="L161" s="40"/>
      <c r="M161" s="217" t="s">
        <v>1</v>
      </c>
      <c r="N161" s="218" t="s">
        <v>40</v>
      </c>
      <c r="O161" s="72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1" t="s">
        <v>173</v>
      </c>
      <c r="AT161" s="221" t="s">
        <v>169</v>
      </c>
      <c r="AU161" s="221" t="s">
        <v>85</v>
      </c>
      <c r="AY161" s="18" t="s">
        <v>167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8" t="s">
        <v>83</v>
      </c>
      <c r="BK161" s="222">
        <f>ROUND(I161*H161,2)</f>
        <v>0</v>
      </c>
      <c r="BL161" s="18" t="s">
        <v>173</v>
      </c>
      <c r="BM161" s="221" t="s">
        <v>206</v>
      </c>
    </row>
    <row r="162" spans="1:65" s="13" customFormat="1" ht="11.25">
      <c r="B162" s="223"/>
      <c r="C162" s="224"/>
      <c r="D162" s="225" t="s">
        <v>175</v>
      </c>
      <c r="E162" s="226" t="s">
        <v>1</v>
      </c>
      <c r="F162" s="227" t="s">
        <v>198</v>
      </c>
      <c r="G162" s="224"/>
      <c r="H162" s="226" t="s">
        <v>1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AT162" s="233" t="s">
        <v>175</v>
      </c>
      <c r="AU162" s="233" t="s">
        <v>85</v>
      </c>
      <c r="AV162" s="13" t="s">
        <v>83</v>
      </c>
      <c r="AW162" s="13" t="s">
        <v>31</v>
      </c>
      <c r="AX162" s="13" t="s">
        <v>75</v>
      </c>
      <c r="AY162" s="233" t="s">
        <v>167</v>
      </c>
    </row>
    <row r="163" spans="1:65" s="13" customFormat="1" ht="11.25">
      <c r="B163" s="223"/>
      <c r="C163" s="224"/>
      <c r="D163" s="225" t="s">
        <v>175</v>
      </c>
      <c r="E163" s="226" t="s">
        <v>1</v>
      </c>
      <c r="F163" s="227" t="s">
        <v>207</v>
      </c>
      <c r="G163" s="224"/>
      <c r="H163" s="226" t="s">
        <v>1</v>
      </c>
      <c r="I163" s="228"/>
      <c r="J163" s="224"/>
      <c r="K163" s="224"/>
      <c r="L163" s="229"/>
      <c r="M163" s="230"/>
      <c r="N163" s="231"/>
      <c r="O163" s="231"/>
      <c r="P163" s="231"/>
      <c r="Q163" s="231"/>
      <c r="R163" s="231"/>
      <c r="S163" s="231"/>
      <c r="T163" s="232"/>
      <c r="AT163" s="233" t="s">
        <v>175</v>
      </c>
      <c r="AU163" s="233" t="s">
        <v>85</v>
      </c>
      <c r="AV163" s="13" t="s">
        <v>83</v>
      </c>
      <c r="AW163" s="13" t="s">
        <v>31</v>
      </c>
      <c r="AX163" s="13" t="s">
        <v>75</v>
      </c>
      <c r="AY163" s="233" t="s">
        <v>167</v>
      </c>
    </row>
    <row r="164" spans="1:65" s="13" customFormat="1" ht="11.25">
      <c r="B164" s="223"/>
      <c r="C164" s="224"/>
      <c r="D164" s="225" t="s">
        <v>175</v>
      </c>
      <c r="E164" s="226" t="s">
        <v>1</v>
      </c>
      <c r="F164" s="227" t="s">
        <v>208</v>
      </c>
      <c r="G164" s="224"/>
      <c r="H164" s="226" t="s">
        <v>1</v>
      </c>
      <c r="I164" s="228"/>
      <c r="J164" s="224"/>
      <c r="K164" s="224"/>
      <c r="L164" s="229"/>
      <c r="M164" s="230"/>
      <c r="N164" s="231"/>
      <c r="O164" s="231"/>
      <c r="P164" s="231"/>
      <c r="Q164" s="231"/>
      <c r="R164" s="231"/>
      <c r="S164" s="231"/>
      <c r="T164" s="232"/>
      <c r="AT164" s="233" t="s">
        <v>175</v>
      </c>
      <c r="AU164" s="233" t="s">
        <v>85</v>
      </c>
      <c r="AV164" s="13" t="s">
        <v>83</v>
      </c>
      <c r="AW164" s="13" t="s">
        <v>31</v>
      </c>
      <c r="AX164" s="13" t="s">
        <v>75</v>
      </c>
      <c r="AY164" s="233" t="s">
        <v>167</v>
      </c>
    </row>
    <row r="165" spans="1:65" s="14" customFormat="1" ht="11.25">
      <c r="B165" s="234"/>
      <c r="C165" s="235"/>
      <c r="D165" s="225" t="s">
        <v>175</v>
      </c>
      <c r="E165" s="236" t="s">
        <v>1</v>
      </c>
      <c r="F165" s="237" t="s">
        <v>209</v>
      </c>
      <c r="G165" s="235"/>
      <c r="H165" s="238">
        <v>64.790000000000006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AT165" s="244" t="s">
        <v>175</v>
      </c>
      <c r="AU165" s="244" t="s">
        <v>85</v>
      </c>
      <c r="AV165" s="14" t="s">
        <v>85</v>
      </c>
      <c r="AW165" s="14" t="s">
        <v>31</v>
      </c>
      <c r="AX165" s="14" t="s">
        <v>83</v>
      </c>
      <c r="AY165" s="244" t="s">
        <v>167</v>
      </c>
    </row>
    <row r="166" spans="1:65" s="2" customFormat="1" ht="24" customHeight="1">
      <c r="A166" s="35"/>
      <c r="B166" s="36"/>
      <c r="C166" s="210" t="s">
        <v>210</v>
      </c>
      <c r="D166" s="210" t="s">
        <v>169</v>
      </c>
      <c r="E166" s="211" t="s">
        <v>211</v>
      </c>
      <c r="F166" s="212" t="s">
        <v>212</v>
      </c>
      <c r="G166" s="213" t="s">
        <v>172</v>
      </c>
      <c r="H166" s="214">
        <v>77.319999999999993</v>
      </c>
      <c r="I166" s="215"/>
      <c r="J166" s="214">
        <f>ROUND(I166*H166,2)</f>
        <v>0</v>
      </c>
      <c r="K166" s="216"/>
      <c r="L166" s="40"/>
      <c r="M166" s="217" t="s">
        <v>1</v>
      </c>
      <c r="N166" s="218" t="s">
        <v>40</v>
      </c>
      <c r="O166" s="72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1" t="s">
        <v>173</v>
      </c>
      <c r="AT166" s="221" t="s">
        <v>169</v>
      </c>
      <c r="AU166" s="221" t="s">
        <v>85</v>
      </c>
      <c r="AY166" s="18" t="s">
        <v>167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8" t="s">
        <v>83</v>
      </c>
      <c r="BK166" s="222">
        <f>ROUND(I166*H166,2)</f>
        <v>0</v>
      </c>
      <c r="BL166" s="18" t="s">
        <v>173</v>
      </c>
      <c r="BM166" s="221" t="s">
        <v>213</v>
      </c>
    </row>
    <row r="167" spans="1:65" s="13" customFormat="1" ht="11.25">
      <c r="B167" s="223"/>
      <c r="C167" s="224"/>
      <c r="D167" s="225" t="s">
        <v>175</v>
      </c>
      <c r="E167" s="226" t="s">
        <v>1</v>
      </c>
      <c r="F167" s="227" t="s">
        <v>214</v>
      </c>
      <c r="G167" s="224"/>
      <c r="H167" s="226" t="s">
        <v>1</v>
      </c>
      <c r="I167" s="228"/>
      <c r="J167" s="224"/>
      <c r="K167" s="224"/>
      <c r="L167" s="229"/>
      <c r="M167" s="230"/>
      <c r="N167" s="231"/>
      <c r="O167" s="231"/>
      <c r="P167" s="231"/>
      <c r="Q167" s="231"/>
      <c r="R167" s="231"/>
      <c r="S167" s="231"/>
      <c r="T167" s="232"/>
      <c r="AT167" s="233" t="s">
        <v>175</v>
      </c>
      <c r="AU167" s="233" t="s">
        <v>85</v>
      </c>
      <c r="AV167" s="13" t="s">
        <v>83</v>
      </c>
      <c r="AW167" s="13" t="s">
        <v>31</v>
      </c>
      <c r="AX167" s="13" t="s">
        <v>75</v>
      </c>
      <c r="AY167" s="233" t="s">
        <v>167</v>
      </c>
    </row>
    <row r="168" spans="1:65" s="14" customFormat="1" ht="11.25">
      <c r="B168" s="234"/>
      <c r="C168" s="235"/>
      <c r="D168" s="225" t="s">
        <v>175</v>
      </c>
      <c r="E168" s="236" t="s">
        <v>1</v>
      </c>
      <c r="F168" s="237" t="s">
        <v>209</v>
      </c>
      <c r="G168" s="235"/>
      <c r="H168" s="238">
        <v>64.790000000000006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AT168" s="244" t="s">
        <v>175</v>
      </c>
      <c r="AU168" s="244" t="s">
        <v>85</v>
      </c>
      <c r="AV168" s="14" t="s">
        <v>85</v>
      </c>
      <c r="AW168" s="14" t="s">
        <v>31</v>
      </c>
      <c r="AX168" s="14" t="s">
        <v>75</v>
      </c>
      <c r="AY168" s="244" t="s">
        <v>167</v>
      </c>
    </row>
    <row r="169" spans="1:65" s="13" customFormat="1" ht="11.25">
      <c r="B169" s="223"/>
      <c r="C169" s="224"/>
      <c r="D169" s="225" t="s">
        <v>175</v>
      </c>
      <c r="E169" s="226" t="s">
        <v>1</v>
      </c>
      <c r="F169" s="227" t="s">
        <v>215</v>
      </c>
      <c r="G169" s="224"/>
      <c r="H169" s="226" t="s">
        <v>1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AT169" s="233" t="s">
        <v>175</v>
      </c>
      <c r="AU169" s="233" t="s">
        <v>85</v>
      </c>
      <c r="AV169" s="13" t="s">
        <v>83</v>
      </c>
      <c r="AW169" s="13" t="s">
        <v>31</v>
      </c>
      <c r="AX169" s="13" t="s">
        <v>75</v>
      </c>
      <c r="AY169" s="233" t="s">
        <v>167</v>
      </c>
    </row>
    <row r="170" spans="1:65" s="14" customFormat="1" ht="11.25">
      <c r="B170" s="234"/>
      <c r="C170" s="235"/>
      <c r="D170" s="225" t="s">
        <v>175</v>
      </c>
      <c r="E170" s="236" t="s">
        <v>1</v>
      </c>
      <c r="F170" s="237" t="s">
        <v>216</v>
      </c>
      <c r="G170" s="235"/>
      <c r="H170" s="238">
        <v>12.53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AT170" s="244" t="s">
        <v>175</v>
      </c>
      <c r="AU170" s="244" t="s">
        <v>85</v>
      </c>
      <c r="AV170" s="14" t="s">
        <v>85</v>
      </c>
      <c r="AW170" s="14" t="s">
        <v>31</v>
      </c>
      <c r="AX170" s="14" t="s">
        <v>75</v>
      </c>
      <c r="AY170" s="244" t="s">
        <v>167</v>
      </c>
    </row>
    <row r="171" spans="1:65" s="15" customFormat="1" ht="11.25">
      <c r="B171" s="245"/>
      <c r="C171" s="246"/>
      <c r="D171" s="225" t="s">
        <v>175</v>
      </c>
      <c r="E171" s="247" t="s">
        <v>1</v>
      </c>
      <c r="F171" s="248" t="s">
        <v>202</v>
      </c>
      <c r="G171" s="246"/>
      <c r="H171" s="249">
        <v>77.319999999999993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AT171" s="255" t="s">
        <v>175</v>
      </c>
      <c r="AU171" s="255" t="s">
        <v>85</v>
      </c>
      <c r="AV171" s="15" t="s">
        <v>173</v>
      </c>
      <c r="AW171" s="15" t="s">
        <v>31</v>
      </c>
      <c r="AX171" s="15" t="s">
        <v>83</v>
      </c>
      <c r="AY171" s="255" t="s">
        <v>167</v>
      </c>
    </row>
    <row r="172" spans="1:65" s="2" customFormat="1" ht="24" customHeight="1">
      <c r="A172" s="35"/>
      <c r="B172" s="36"/>
      <c r="C172" s="210" t="s">
        <v>217</v>
      </c>
      <c r="D172" s="210" t="s">
        <v>169</v>
      </c>
      <c r="E172" s="211" t="s">
        <v>218</v>
      </c>
      <c r="F172" s="212" t="s">
        <v>219</v>
      </c>
      <c r="G172" s="213" t="s">
        <v>172</v>
      </c>
      <c r="H172" s="214">
        <v>52.26</v>
      </c>
      <c r="I172" s="215"/>
      <c r="J172" s="214">
        <f>ROUND(I172*H172,2)</f>
        <v>0</v>
      </c>
      <c r="K172" s="216"/>
      <c r="L172" s="40"/>
      <c r="M172" s="217" t="s">
        <v>1</v>
      </c>
      <c r="N172" s="218" t="s">
        <v>40</v>
      </c>
      <c r="O172" s="72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1" t="s">
        <v>173</v>
      </c>
      <c r="AT172" s="221" t="s">
        <v>169</v>
      </c>
      <c r="AU172" s="221" t="s">
        <v>85</v>
      </c>
      <c r="AY172" s="18" t="s">
        <v>167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8" t="s">
        <v>83</v>
      </c>
      <c r="BK172" s="222">
        <f>ROUND(I172*H172,2)</f>
        <v>0</v>
      </c>
      <c r="BL172" s="18" t="s">
        <v>173</v>
      </c>
      <c r="BM172" s="221" t="s">
        <v>220</v>
      </c>
    </row>
    <row r="173" spans="1:65" s="13" customFormat="1" ht="11.25">
      <c r="B173" s="223"/>
      <c r="C173" s="224"/>
      <c r="D173" s="225" t="s">
        <v>175</v>
      </c>
      <c r="E173" s="226" t="s">
        <v>1</v>
      </c>
      <c r="F173" s="227" t="s">
        <v>221</v>
      </c>
      <c r="G173" s="224"/>
      <c r="H173" s="226" t="s">
        <v>1</v>
      </c>
      <c r="I173" s="228"/>
      <c r="J173" s="224"/>
      <c r="K173" s="224"/>
      <c r="L173" s="229"/>
      <c r="M173" s="230"/>
      <c r="N173" s="231"/>
      <c r="O173" s="231"/>
      <c r="P173" s="231"/>
      <c r="Q173" s="231"/>
      <c r="R173" s="231"/>
      <c r="S173" s="231"/>
      <c r="T173" s="232"/>
      <c r="AT173" s="233" t="s">
        <v>175</v>
      </c>
      <c r="AU173" s="233" t="s">
        <v>85</v>
      </c>
      <c r="AV173" s="13" t="s">
        <v>83</v>
      </c>
      <c r="AW173" s="13" t="s">
        <v>31</v>
      </c>
      <c r="AX173" s="13" t="s">
        <v>75</v>
      </c>
      <c r="AY173" s="233" t="s">
        <v>167</v>
      </c>
    </row>
    <row r="174" spans="1:65" s="14" customFormat="1" ht="11.25">
      <c r="B174" s="234"/>
      <c r="C174" s="235"/>
      <c r="D174" s="225" t="s">
        <v>175</v>
      </c>
      <c r="E174" s="236" t="s">
        <v>1</v>
      </c>
      <c r="F174" s="237" t="s">
        <v>222</v>
      </c>
      <c r="G174" s="235"/>
      <c r="H174" s="238">
        <v>52.26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AT174" s="244" t="s">
        <v>175</v>
      </c>
      <c r="AU174" s="244" t="s">
        <v>85</v>
      </c>
      <c r="AV174" s="14" t="s">
        <v>85</v>
      </c>
      <c r="AW174" s="14" t="s">
        <v>31</v>
      </c>
      <c r="AX174" s="14" t="s">
        <v>83</v>
      </c>
      <c r="AY174" s="244" t="s">
        <v>167</v>
      </c>
    </row>
    <row r="175" spans="1:65" s="2" customFormat="1" ht="16.5" customHeight="1">
      <c r="A175" s="35"/>
      <c r="B175" s="36"/>
      <c r="C175" s="210" t="s">
        <v>223</v>
      </c>
      <c r="D175" s="210" t="s">
        <v>169</v>
      </c>
      <c r="E175" s="211" t="s">
        <v>224</v>
      </c>
      <c r="F175" s="212" t="s">
        <v>225</v>
      </c>
      <c r="G175" s="213" t="s">
        <v>172</v>
      </c>
      <c r="H175" s="214">
        <v>52.26</v>
      </c>
      <c r="I175" s="215"/>
      <c r="J175" s="214">
        <f>ROUND(I175*H175,2)</f>
        <v>0</v>
      </c>
      <c r="K175" s="216"/>
      <c r="L175" s="40"/>
      <c r="M175" s="217" t="s">
        <v>1</v>
      </c>
      <c r="N175" s="218" t="s">
        <v>40</v>
      </c>
      <c r="O175" s="72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1" t="s">
        <v>173</v>
      </c>
      <c r="AT175" s="221" t="s">
        <v>169</v>
      </c>
      <c r="AU175" s="221" t="s">
        <v>85</v>
      </c>
      <c r="AY175" s="18" t="s">
        <v>167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8" t="s">
        <v>83</v>
      </c>
      <c r="BK175" s="222">
        <f>ROUND(I175*H175,2)</f>
        <v>0</v>
      </c>
      <c r="BL175" s="18" t="s">
        <v>173</v>
      </c>
      <c r="BM175" s="221" t="s">
        <v>226</v>
      </c>
    </row>
    <row r="176" spans="1:65" s="2" customFormat="1" ht="24" customHeight="1">
      <c r="A176" s="35"/>
      <c r="B176" s="36"/>
      <c r="C176" s="210" t="s">
        <v>227</v>
      </c>
      <c r="D176" s="210" t="s">
        <v>169</v>
      </c>
      <c r="E176" s="211" t="s">
        <v>228</v>
      </c>
      <c r="F176" s="212" t="s">
        <v>229</v>
      </c>
      <c r="G176" s="213" t="s">
        <v>230</v>
      </c>
      <c r="H176" s="214">
        <v>88.84</v>
      </c>
      <c r="I176" s="215"/>
      <c r="J176" s="214">
        <f>ROUND(I176*H176,2)</f>
        <v>0</v>
      </c>
      <c r="K176" s="216"/>
      <c r="L176" s="40"/>
      <c r="M176" s="217" t="s">
        <v>1</v>
      </c>
      <c r="N176" s="218" t="s">
        <v>40</v>
      </c>
      <c r="O176" s="72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1" t="s">
        <v>173</v>
      </c>
      <c r="AT176" s="221" t="s">
        <v>169</v>
      </c>
      <c r="AU176" s="221" t="s">
        <v>85</v>
      </c>
      <c r="AY176" s="18" t="s">
        <v>167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8" t="s">
        <v>83</v>
      </c>
      <c r="BK176" s="222">
        <f>ROUND(I176*H176,2)</f>
        <v>0</v>
      </c>
      <c r="BL176" s="18" t="s">
        <v>173</v>
      </c>
      <c r="BM176" s="221" t="s">
        <v>231</v>
      </c>
    </row>
    <row r="177" spans="1:65" s="14" customFormat="1" ht="11.25">
      <c r="B177" s="234"/>
      <c r="C177" s="235"/>
      <c r="D177" s="225" t="s">
        <v>175</v>
      </c>
      <c r="E177" s="236" t="s">
        <v>1</v>
      </c>
      <c r="F177" s="237" t="s">
        <v>232</v>
      </c>
      <c r="G177" s="235"/>
      <c r="H177" s="238">
        <v>88.84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AT177" s="244" t="s">
        <v>175</v>
      </c>
      <c r="AU177" s="244" t="s">
        <v>85</v>
      </c>
      <c r="AV177" s="14" t="s">
        <v>85</v>
      </c>
      <c r="AW177" s="14" t="s">
        <v>31</v>
      </c>
      <c r="AX177" s="14" t="s">
        <v>83</v>
      </c>
      <c r="AY177" s="244" t="s">
        <v>167</v>
      </c>
    </row>
    <row r="178" spans="1:65" s="2" customFormat="1" ht="24" customHeight="1">
      <c r="A178" s="35"/>
      <c r="B178" s="36"/>
      <c r="C178" s="210" t="s">
        <v>233</v>
      </c>
      <c r="D178" s="210" t="s">
        <v>169</v>
      </c>
      <c r="E178" s="211" t="s">
        <v>234</v>
      </c>
      <c r="F178" s="212" t="s">
        <v>235</v>
      </c>
      <c r="G178" s="213" t="s">
        <v>236</v>
      </c>
      <c r="H178" s="214">
        <v>180</v>
      </c>
      <c r="I178" s="215"/>
      <c r="J178" s="214">
        <f>ROUND(I178*H178,2)</f>
        <v>0</v>
      </c>
      <c r="K178" s="216"/>
      <c r="L178" s="40"/>
      <c r="M178" s="217" t="s">
        <v>1</v>
      </c>
      <c r="N178" s="218" t="s">
        <v>40</v>
      </c>
      <c r="O178" s="72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1" t="s">
        <v>173</v>
      </c>
      <c r="AT178" s="221" t="s">
        <v>169</v>
      </c>
      <c r="AU178" s="221" t="s">
        <v>85</v>
      </c>
      <c r="AY178" s="18" t="s">
        <v>167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8" t="s">
        <v>83</v>
      </c>
      <c r="BK178" s="222">
        <f>ROUND(I178*H178,2)</f>
        <v>0</v>
      </c>
      <c r="BL178" s="18" t="s">
        <v>173</v>
      </c>
      <c r="BM178" s="221" t="s">
        <v>237</v>
      </c>
    </row>
    <row r="179" spans="1:65" s="13" customFormat="1" ht="11.25">
      <c r="B179" s="223"/>
      <c r="C179" s="224"/>
      <c r="D179" s="225" t="s">
        <v>175</v>
      </c>
      <c r="E179" s="226" t="s">
        <v>1</v>
      </c>
      <c r="F179" s="227" t="s">
        <v>238</v>
      </c>
      <c r="G179" s="224"/>
      <c r="H179" s="226" t="s">
        <v>1</v>
      </c>
      <c r="I179" s="228"/>
      <c r="J179" s="224"/>
      <c r="K179" s="224"/>
      <c r="L179" s="229"/>
      <c r="M179" s="230"/>
      <c r="N179" s="231"/>
      <c r="O179" s="231"/>
      <c r="P179" s="231"/>
      <c r="Q179" s="231"/>
      <c r="R179" s="231"/>
      <c r="S179" s="231"/>
      <c r="T179" s="232"/>
      <c r="AT179" s="233" t="s">
        <v>175</v>
      </c>
      <c r="AU179" s="233" t="s">
        <v>85</v>
      </c>
      <c r="AV179" s="13" t="s">
        <v>83</v>
      </c>
      <c r="AW179" s="13" t="s">
        <v>31</v>
      </c>
      <c r="AX179" s="13" t="s">
        <v>75</v>
      </c>
      <c r="AY179" s="233" t="s">
        <v>167</v>
      </c>
    </row>
    <row r="180" spans="1:65" s="14" customFormat="1" ht="11.25">
      <c r="B180" s="234"/>
      <c r="C180" s="235"/>
      <c r="D180" s="225" t="s">
        <v>175</v>
      </c>
      <c r="E180" s="236" t="s">
        <v>1</v>
      </c>
      <c r="F180" s="237" t="s">
        <v>239</v>
      </c>
      <c r="G180" s="235"/>
      <c r="H180" s="238">
        <v>180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AT180" s="244" t="s">
        <v>175</v>
      </c>
      <c r="AU180" s="244" t="s">
        <v>85</v>
      </c>
      <c r="AV180" s="14" t="s">
        <v>85</v>
      </c>
      <c r="AW180" s="14" t="s">
        <v>31</v>
      </c>
      <c r="AX180" s="14" t="s">
        <v>83</v>
      </c>
      <c r="AY180" s="244" t="s">
        <v>167</v>
      </c>
    </row>
    <row r="181" spans="1:65" s="2" customFormat="1" ht="24" customHeight="1">
      <c r="A181" s="35"/>
      <c r="B181" s="36"/>
      <c r="C181" s="210" t="s">
        <v>240</v>
      </c>
      <c r="D181" s="210" t="s">
        <v>169</v>
      </c>
      <c r="E181" s="211" t="s">
        <v>241</v>
      </c>
      <c r="F181" s="212" t="s">
        <v>242</v>
      </c>
      <c r="G181" s="213" t="s">
        <v>236</v>
      </c>
      <c r="H181" s="214">
        <v>180</v>
      </c>
      <c r="I181" s="215"/>
      <c r="J181" s="214">
        <f>ROUND(I181*H181,2)</f>
        <v>0</v>
      </c>
      <c r="K181" s="216"/>
      <c r="L181" s="40"/>
      <c r="M181" s="217" t="s">
        <v>1</v>
      </c>
      <c r="N181" s="218" t="s">
        <v>40</v>
      </c>
      <c r="O181" s="72"/>
      <c r="P181" s="219">
        <f>O181*H181</f>
        <v>0</v>
      </c>
      <c r="Q181" s="219">
        <v>0</v>
      </c>
      <c r="R181" s="219">
        <f>Q181*H181</f>
        <v>0</v>
      </c>
      <c r="S181" s="219">
        <v>0</v>
      </c>
      <c r="T181" s="22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1" t="s">
        <v>173</v>
      </c>
      <c r="AT181" s="221" t="s">
        <v>169</v>
      </c>
      <c r="AU181" s="221" t="s">
        <v>85</v>
      </c>
      <c r="AY181" s="18" t="s">
        <v>167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8" t="s">
        <v>83</v>
      </c>
      <c r="BK181" s="222">
        <f>ROUND(I181*H181,2)</f>
        <v>0</v>
      </c>
      <c r="BL181" s="18" t="s">
        <v>173</v>
      </c>
      <c r="BM181" s="221" t="s">
        <v>243</v>
      </c>
    </row>
    <row r="182" spans="1:65" s="2" customFormat="1" ht="16.5" customHeight="1">
      <c r="A182" s="35"/>
      <c r="B182" s="36"/>
      <c r="C182" s="256" t="s">
        <v>244</v>
      </c>
      <c r="D182" s="256" t="s">
        <v>245</v>
      </c>
      <c r="E182" s="257" t="s">
        <v>246</v>
      </c>
      <c r="F182" s="258" t="s">
        <v>247</v>
      </c>
      <c r="G182" s="259" t="s">
        <v>248</v>
      </c>
      <c r="H182" s="260">
        <v>9.27</v>
      </c>
      <c r="I182" s="261"/>
      <c r="J182" s="260">
        <f>ROUND(I182*H182,2)</f>
        <v>0</v>
      </c>
      <c r="K182" s="262"/>
      <c r="L182" s="263"/>
      <c r="M182" s="264" t="s">
        <v>1</v>
      </c>
      <c r="N182" s="265" t="s">
        <v>40</v>
      </c>
      <c r="O182" s="72"/>
      <c r="P182" s="219">
        <f>O182*H182</f>
        <v>0</v>
      </c>
      <c r="Q182" s="219">
        <v>1E-3</v>
      </c>
      <c r="R182" s="219">
        <f>Q182*H182</f>
        <v>9.2700000000000005E-3</v>
      </c>
      <c r="S182" s="219">
        <v>0</v>
      </c>
      <c r="T182" s="22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1" t="s">
        <v>217</v>
      </c>
      <c r="AT182" s="221" t="s">
        <v>245</v>
      </c>
      <c r="AU182" s="221" t="s">
        <v>85</v>
      </c>
      <c r="AY182" s="18" t="s">
        <v>167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8" t="s">
        <v>83</v>
      </c>
      <c r="BK182" s="222">
        <f>ROUND(I182*H182,2)</f>
        <v>0</v>
      </c>
      <c r="BL182" s="18" t="s">
        <v>173</v>
      </c>
      <c r="BM182" s="221" t="s">
        <v>249</v>
      </c>
    </row>
    <row r="183" spans="1:65" s="14" customFormat="1" ht="11.25">
      <c r="B183" s="234"/>
      <c r="C183" s="235"/>
      <c r="D183" s="225" t="s">
        <v>175</v>
      </c>
      <c r="E183" s="236" t="s">
        <v>1</v>
      </c>
      <c r="F183" s="237" t="s">
        <v>250</v>
      </c>
      <c r="G183" s="235"/>
      <c r="H183" s="238">
        <v>9.27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AT183" s="244" t="s">
        <v>175</v>
      </c>
      <c r="AU183" s="244" t="s">
        <v>85</v>
      </c>
      <c r="AV183" s="14" t="s">
        <v>85</v>
      </c>
      <c r="AW183" s="14" t="s">
        <v>31</v>
      </c>
      <c r="AX183" s="14" t="s">
        <v>83</v>
      </c>
      <c r="AY183" s="244" t="s">
        <v>167</v>
      </c>
    </row>
    <row r="184" spans="1:65" s="12" customFormat="1" ht="22.9" customHeight="1">
      <c r="B184" s="194"/>
      <c r="C184" s="195"/>
      <c r="D184" s="196" t="s">
        <v>74</v>
      </c>
      <c r="E184" s="208" t="s">
        <v>85</v>
      </c>
      <c r="F184" s="208" t="s">
        <v>251</v>
      </c>
      <c r="G184" s="195"/>
      <c r="H184" s="195"/>
      <c r="I184" s="198"/>
      <c r="J184" s="209">
        <f>BK184</f>
        <v>0</v>
      </c>
      <c r="K184" s="195"/>
      <c r="L184" s="200"/>
      <c r="M184" s="201"/>
      <c r="N184" s="202"/>
      <c r="O184" s="202"/>
      <c r="P184" s="203">
        <f>SUM(P185:P209)</f>
        <v>0</v>
      </c>
      <c r="Q184" s="202"/>
      <c r="R184" s="203">
        <f>SUM(R185:R209)</f>
        <v>43.331440100000002</v>
      </c>
      <c r="S184" s="202"/>
      <c r="T184" s="204">
        <f>SUM(T185:T209)</f>
        <v>0</v>
      </c>
      <c r="AR184" s="205" t="s">
        <v>83</v>
      </c>
      <c r="AT184" s="206" t="s">
        <v>74</v>
      </c>
      <c r="AU184" s="206" t="s">
        <v>83</v>
      </c>
      <c r="AY184" s="205" t="s">
        <v>167</v>
      </c>
      <c r="BK184" s="207">
        <f>SUM(BK185:BK209)</f>
        <v>0</v>
      </c>
    </row>
    <row r="185" spans="1:65" s="2" customFormat="1" ht="24" customHeight="1">
      <c r="A185" s="35"/>
      <c r="B185" s="36"/>
      <c r="C185" s="210" t="s">
        <v>252</v>
      </c>
      <c r="D185" s="210" t="s">
        <v>169</v>
      </c>
      <c r="E185" s="211" t="s">
        <v>253</v>
      </c>
      <c r="F185" s="212" t="s">
        <v>254</v>
      </c>
      <c r="G185" s="213" t="s">
        <v>172</v>
      </c>
      <c r="H185" s="214">
        <v>2.04</v>
      </c>
      <c r="I185" s="215"/>
      <c r="J185" s="214">
        <f>ROUND(I185*H185,2)</f>
        <v>0</v>
      </c>
      <c r="K185" s="216"/>
      <c r="L185" s="40"/>
      <c r="M185" s="217" t="s">
        <v>1</v>
      </c>
      <c r="N185" s="218" t="s">
        <v>40</v>
      </c>
      <c r="O185" s="72"/>
      <c r="P185" s="219">
        <f>O185*H185</f>
        <v>0</v>
      </c>
      <c r="Q185" s="219">
        <v>2.16</v>
      </c>
      <c r="R185" s="219">
        <f>Q185*H185</f>
        <v>4.4064000000000005</v>
      </c>
      <c r="S185" s="219">
        <v>0</v>
      </c>
      <c r="T185" s="22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1" t="s">
        <v>173</v>
      </c>
      <c r="AT185" s="221" t="s">
        <v>169</v>
      </c>
      <c r="AU185" s="221" t="s">
        <v>85</v>
      </c>
      <c r="AY185" s="18" t="s">
        <v>167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8" t="s">
        <v>83</v>
      </c>
      <c r="BK185" s="222">
        <f>ROUND(I185*H185,2)</f>
        <v>0</v>
      </c>
      <c r="BL185" s="18" t="s">
        <v>173</v>
      </c>
      <c r="BM185" s="221" t="s">
        <v>255</v>
      </c>
    </row>
    <row r="186" spans="1:65" s="14" customFormat="1" ht="11.25">
      <c r="B186" s="234"/>
      <c r="C186" s="235"/>
      <c r="D186" s="225" t="s">
        <v>175</v>
      </c>
      <c r="E186" s="236" t="s">
        <v>1</v>
      </c>
      <c r="F186" s="237" t="s">
        <v>256</v>
      </c>
      <c r="G186" s="235"/>
      <c r="H186" s="238">
        <v>1.98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AT186" s="244" t="s">
        <v>175</v>
      </c>
      <c r="AU186" s="244" t="s">
        <v>85</v>
      </c>
      <c r="AV186" s="14" t="s">
        <v>85</v>
      </c>
      <c r="AW186" s="14" t="s">
        <v>31</v>
      </c>
      <c r="AX186" s="14" t="s">
        <v>75</v>
      </c>
      <c r="AY186" s="244" t="s">
        <v>167</v>
      </c>
    </row>
    <row r="187" spans="1:65" s="14" customFormat="1" ht="11.25">
      <c r="B187" s="234"/>
      <c r="C187" s="235"/>
      <c r="D187" s="225" t="s">
        <v>175</v>
      </c>
      <c r="E187" s="236" t="s">
        <v>1</v>
      </c>
      <c r="F187" s="237" t="s">
        <v>257</v>
      </c>
      <c r="G187" s="235"/>
      <c r="H187" s="238">
        <v>0.06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AT187" s="244" t="s">
        <v>175</v>
      </c>
      <c r="AU187" s="244" t="s">
        <v>85</v>
      </c>
      <c r="AV187" s="14" t="s">
        <v>85</v>
      </c>
      <c r="AW187" s="14" t="s">
        <v>31</v>
      </c>
      <c r="AX187" s="14" t="s">
        <v>75</v>
      </c>
      <c r="AY187" s="244" t="s">
        <v>167</v>
      </c>
    </row>
    <row r="188" spans="1:65" s="15" customFormat="1" ht="11.25">
      <c r="B188" s="245"/>
      <c r="C188" s="246"/>
      <c r="D188" s="225" t="s">
        <v>175</v>
      </c>
      <c r="E188" s="247" t="s">
        <v>1</v>
      </c>
      <c r="F188" s="248" t="s">
        <v>202</v>
      </c>
      <c r="G188" s="246"/>
      <c r="H188" s="249">
        <v>2.04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AT188" s="255" t="s">
        <v>175</v>
      </c>
      <c r="AU188" s="255" t="s">
        <v>85</v>
      </c>
      <c r="AV188" s="15" t="s">
        <v>173</v>
      </c>
      <c r="AW188" s="15" t="s">
        <v>31</v>
      </c>
      <c r="AX188" s="15" t="s">
        <v>83</v>
      </c>
      <c r="AY188" s="255" t="s">
        <v>167</v>
      </c>
    </row>
    <row r="189" spans="1:65" s="2" customFormat="1" ht="24" customHeight="1">
      <c r="A189" s="35"/>
      <c r="B189" s="36"/>
      <c r="C189" s="210" t="s">
        <v>8</v>
      </c>
      <c r="D189" s="210" t="s">
        <v>169</v>
      </c>
      <c r="E189" s="211" t="s">
        <v>258</v>
      </c>
      <c r="F189" s="212" t="s">
        <v>259</v>
      </c>
      <c r="G189" s="213" t="s">
        <v>172</v>
      </c>
      <c r="H189" s="214">
        <v>3.95</v>
      </c>
      <c r="I189" s="215"/>
      <c r="J189" s="214">
        <f>ROUND(I189*H189,2)</f>
        <v>0</v>
      </c>
      <c r="K189" s="216"/>
      <c r="L189" s="40"/>
      <c r="M189" s="217" t="s">
        <v>1</v>
      </c>
      <c r="N189" s="218" t="s">
        <v>40</v>
      </c>
      <c r="O189" s="72"/>
      <c r="P189" s="219">
        <f>O189*H189</f>
        <v>0</v>
      </c>
      <c r="Q189" s="219">
        <v>2.45329</v>
      </c>
      <c r="R189" s="219">
        <f>Q189*H189</f>
        <v>9.6904955000000008</v>
      </c>
      <c r="S189" s="219">
        <v>0</v>
      </c>
      <c r="T189" s="220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1" t="s">
        <v>173</v>
      </c>
      <c r="AT189" s="221" t="s">
        <v>169</v>
      </c>
      <c r="AU189" s="221" t="s">
        <v>85</v>
      </c>
      <c r="AY189" s="18" t="s">
        <v>167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8" t="s">
        <v>83</v>
      </c>
      <c r="BK189" s="222">
        <f>ROUND(I189*H189,2)</f>
        <v>0</v>
      </c>
      <c r="BL189" s="18" t="s">
        <v>173</v>
      </c>
      <c r="BM189" s="221" t="s">
        <v>260</v>
      </c>
    </row>
    <row r="190" spans="1:65" s="13" customFormat="1" ht="11.25">
      <c r="B190" s="223"/>
      <c r="C190" s="224"/>
      <c r="D190" s="225" t="s">
        <v>175</v>
      </c>
      <c r="E190" s="226" t="s">
        <v>1</v>
      </c>
      <c r="F190" s="227" t="s">
        <v>261</v>
      </c>
      <c r="G190" s="224"/>
      <c r="H190" s="226" t="s">
        <v>1</v>
      </c>
      <c r="I190" s="228"/>
      <c r="J190" s="224"/>
      <c r="K190" s="224"/>
      <c r="L190" s="229"/>
      <c r="M190" s="230"/>
      <c r="N190" s="231"/>
      <c r="O190" s="231"/>
      <c r="P190" s="231"/>
      <c r="Q190" s="231"/>
      <c r="R190" s="231"/>
      <c r="S190" s="231"/>
      <c r="T190" s="232"/>
      <c r="AT190" s="233" t="s">
        <v>175</v>
      </c>
      <c r="AU190" s="233" t="s">
        <v>85</v>
      </c>
      <c r="AV190" s="13" t="s">
        <v>83</v>
      </c>
      <c r="AW190" s="13" t="s">
        <v>31</v>
      </c>
      <c r="AX190" s="13" t="s">
        <v>75</v>
      </c>
      <c r="AY190" s="233" t="s">
        <v>167</v>
      </c>
    </row>
    <row r="191" spans="1:65" s="14" customFormat="1" ht="11.25">
      <c r="B191" s="234"/>
      <c r="C191" s="235"/>
      <c r="D191" s="225" t="s">
        <v>175</v>
      </c>
      <c r="E191" s="236" t="s">
        <v>1</v>
      </c>
      <c r="F191" s="237" t="s">
        <v>262</v>
      </c>
      <c r="G191" s="235"/>
      <c r="H191" s="238">
        <v>3.8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AT191" s="244" t="s">
        <v>175</v>
      </c>
      <c r="AU191" s="244" t="s">
        <v>85</v>
      </c>
      <c r="AV191" s="14" t="s">
        <v>85</v>
      </c>
      <c r="AW191" s="14" t="s">
        <v>31</v>
      </c>
      <c r="AX191" s="14" t="s">
        <v>75</v>
      </c>
      <c r="AY191" s="244" t="s">
        <v>167</v>
      </c>
    </row>
    <row r="192" spans="1:65" s="14" customFormat="1" ht="11.25">
      <c r="B192" s="234"/>
      <c r="C192" s="235"/>
      <c r="D192" s="225" t="s">
        <v>175</v>
      </c>
      <c r="E192" s="236" t="s">
        <v>1</v>
      </c>
      <c r="F192" s="237" t="s">
        <v>263</v>
      </c>
      <c r="G192" s="235"/>
      <c r="H192" s="238">
        <v>0.15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AT192" s="244" t="s">
        <v>175</v>
      </c>
      <c r="AU192" s="244" t="s">
        <v>85</v>
      </c>
      <c r="AV192" s="14" t="s">
        <v>85</v>
      </c>
      <c r="AW192" s="14" t="s">
        <v>31</v>
      </c>
      <c r="AX192" s="14" t="s">
        <v>75</v>
      </c>
      <c r="AY192" s="244" t="s">
        <v>167</v>
      </c>
    </row>
    <row r="193" spans="1:65" s="15" customFormat="1" ht="11.25">
      <c r="B193" s="245"/>
      <c r="C193" s="246"/>
      <c r="D193" s="225" t="s">
        <v>175</v>
      </c>
      <c r="E193" s="247" t="s">
        <v>1</v>
      </c>
      <c r="F193" s="248" t="s">
        <v>202</v>
      </c>
      <c r="G193" s="246"/>
      <c r="H193" s="249">
        <v>3.95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AT193" s="255" t="s">
        <v>175</v>
      </c>
      <c r="AU193" s="255" t="s">
        <v>85</v>
      </c>
      <c r="AV193" s="15" t="s">
        <v>173</v>
      </c>
      <c r="AW193" s="15" t="s">
        <v>31</v>
      </c>
      <c r="AX193" s="15" t="s">
        <v>83</v>
      </c>
      <c r="AY193" s="255" t="s">
        <v>167</v>
      </c>
    </row>
    <row r="194" spans="1:65" s="2" customFormat="1" ht="16.5" customHeight="1">
      <c r="A194" s="35"/>
      <c r="B194" s="36"/>
      <c r="C194" s="210" t="s">
        <v>264</v>
      </c>
      <c r="D194" s="210" t="s">
        <v>169</v>
      </c>
      <c r="E194" s="211" t="s">
        <v>265</v>
      </c>
      <c r="F194" s="212" t="s">
        <v>266</v>
      </c>
      <c r="G194" s="213" t="s">
        <v>230</v>
      </c>
      <c r="H194" s="214">
        <v>0.15</v>
      </c>
      <c r="I194" s="215"/>
      <c r="J194" s="214">
        <f>ROUND(I194*H194,2)</f>
        <v>0</v>
      </c>
      <c r="K194" s="216"/>
      <c r="L194" s="40"/>
      <c r="M194" s="217" t="s">
        <v>1</v>
      </c>
      <c r="N194" s="218" t="s">
        <v>40</v>
      </c>
      <c r="O194" s="72"/>
      <c r="P194" s="219">
        <f>O194*H194</f>
        <v>0</v>
      </c>
      <c r="Q194" s="219">
        <v>1.06277</v>
      </c>
      <c r="R194" s="219">
        <f>Q194*H194</f>
        <v>0.15941549999999999</v>
      </c>
      <c r="S194" s="219">
        <v>0</v>
      </c>
      <c r="T194" s="220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1" t="s">
        <v>173</v>
      </c>
      <c r="AT194" s="221" t="s">
        <v>169</v>
      </c>
      <c r="AU194" s="221" t="s">
        <v>85</v>
      </c>
      <c r="AY194" s="18" t="s">
        <v>167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8" t="s">
        <v>83</v>
      </c>
      <c r="BK194" s="222">
        <f>ROUND(I194*H194,2)</f>
        <v>0</v>
      </c>
      <c r="BL194" s="18" t="s">
        <v>173</v>
      </c>
      <c r="BM194" s="221" t="s">
        <v>267</v>
      </c>
    </row>
    <row r="195" spans="1:65" s="13" customFormat="1" ht="11.25">
      <c r="B195" s="223"/>
      <c r="C195" s="224"/>
      <c r="D195" s="225" t="s">
        <v>175</v>
      </c>
      <c r="E195" s="226" t="s">
        <v>1</v>
      </c>
      <c r="F195" s="227" t="s">
        <v>261</v>
      </c>
      <c r="G195" s="224"/>
      <c r="H195" s="226" t="s">
        <v>1</v>
      </c>
      <c r="I195" s="228"/>
      <c r="J195" s="224"/>
      <c r="K195" s="224"/>
      <c r="L195" s="229"/>
      <c r="M195" s="230"/>
      <c r="N195" s="231"/>
      <c r="O195" s="231"/>
      <c r="P195" s="231"/>
      <c r="Q195" s="231"/>
      <c r="R195" s="231"/>
      <c r="S195" s="231"/>
      <c r="T195" s="232"/>
      <c r="AT195" s="233" t="s">
        <v>175</v>
      </c>
      <c r="AU195" s="233" t="s">
        <v>85</v>
      </c>
      <c r="AV195" s="13" t="s">
        <v>83</v>
      </c>
      <c r="AW195" s="13" t="s">
        <v>31</v>
      </c>
      <c r="AX195" s="13" t="s">
        <v>75</v>
      </c>
      <c r="AY195" s="233" t="s">
        <v>167</v>
      </c>
    </row>
    <row r="196" spans="1:65" s="13" customFormat="1" ht="11.25">
      <c r="B196" s="223"/>
      <c r="C196" s="224"/>
      <c r="D196" s="225" t="s">
        <v>175</v>
      </c>
      <c r="E196" s="226" t="s">
        <v>1</v>
      </c>
      <c r="F196" s="227" t="s">
        <v>268</v>
      </c>
      <c r="G196" s="224"/>
      <c r="H196" s="226" t="s">
        <v>1</v>
      </c>
      <c r="I196" s="228"/>
      <c r="J196" s="224"/>
      <c r="K196" s="224"/>
      <c r="L196" s="229"/>
      <c r="M196" s="230"/>
      <c r="N196" s="231"/>
      <c r="O196" s="231"/>
      <c r="P196" s="231"/>
      <c r="Q196" s="231"/>
      <c r="R196" s="231"/>
      <c r="S196" s="231"/>
      <c r="T196" s="232"/>
      <c r="AT196" s="233" t="s">
        <v>175</v>
      </c>
      <c r="AU196" s="233" t="s">
        <v>85</v>
      </c>
      <c r="AV196" s="13" t="s">
        <v>83</v>
      </c>
      <c r="AW196" s="13" t="s">
        <v>31</v>
      </c>
      <c r="AX196" s="13" t="s">
        <v>75</v>
      </c>
      <c r="AY196" s="233" t="s">
        <v>167</v>
      </c>
    </row>
    <row r="197" spans="1:65" s="14" customFormat="1" ht="11.25">
      <c r="B197" s="234"/>
      <c r="C197" s="235"/>
      <c r="D197" s="225" t="s">
        <v>175</v>
      </c>
      <c r="E197" s="236" t="s">
        <v>1</v>
      </c>
      <c r="F197" s="237" t="s">
        <v>269</v>
      </c>
      <c r="G197" s="235"/>
      <c r="H197" s="238">
        <v>0.14000000000000001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AT197" s="244" t="s">
        <v>175</v>
      </c>
      <c r="AU197" s="244" t="s">
        <v>85</v>
      </c>
      <c r="AV197" s="14" t="s">
        <v>85</v>
      </c>
      <c r="AW197" s="14" t="s">
        <v>31</v>
      </c>
      <c r="AX197" s="14" t="s">
        <v>75</v>
      </c>
      <c r="AY197" s="244" t="s">
        <v>167</v>
      </c>
    </row>
    <row r="198" spans="1:65" s="14" customFormat="1" ht="11.25">
      <c r="B198" s="234"/>
      <c r="C198" s="235"/>
      <c r="D198" s="225" t="s">
        <v>175</v>
      </c>
      <c r="E198" s="236" t="s">
        <v>1</v>
      </c>
      <c r="F198" s="237" t="s">
        <v>270</v>
      </c>
      <c r="G198" s="235"/>
      <c r="H198" s="238">
        <v>0.01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AT198" s="244" t="s">
        <v>175</v>
      </c>
      <c r="AU198" s="244" t="s">
        <v>85</v>
      </c>
      <c r="AV198" s="14" t="s">
        <v>85</v>
      </c>
      <c r="AW198" s="14" t="s">
        <v>31</v>
      </c>
      <c r="AX198" s="14" t="s">
        <v>75</v>
      </c>
      <c r="AY198" s="244" t="s">
        <v>167</v>
      </c>
    </row>
    <row r="199" spans="1:65" s="15" customFormat="1" ht="11.25">
      <c r="B199" s="245"/>
      <c r="C199" s="246"/>
      <c r="D199" s="225" t="s">
        <v>175</v>
      </c>
      <c r="E199" s="247" t="s">
        <v>1</v>
      </c>
      <c r="F199" s="248" t="s">
        <v>202</v>
      </c>
      <c r="G199" s="246"/>
      <c r="H199" s="249">
        <v>0.15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AT199" s="255" t="s">
        <v>175</v>
      </c>
      <c r="AU199" s="255" t="s">
        <v>85</v>
      </c>
      <c r="AV199" s="15" t="s">
        <v>173</v>
      </c>
      <c r="AW199" s="15" t="s">
        <v>31</v>
      </c>
      <c r="AX199" s="15" t="s">
        <v>83</v>
      </c>
      <c r="AY199" s="255" t="s">
        <v>167</v>
      </c>
    </row>
    <row r="200" spans="1:65" s="2" customFormat="1" ht="24" customHeight="1">
      <c r="A200" s="35"/>
      <c r="B200" s="36"/>
      <c r="C200" s="210" t="s">
        <v>271</v>
      </c>
      <c r="D200" s="210" t="s">
        <v>169</v>
      </c>
      <c r="E200" s="211" t="s">
        <v>272</v>
      </c>
      <c r="F200" s="212" t="s">
        <v>273</v>
      </c>
      <c r="G200" s="213" t="s">
        <v>236</v>
      </c>
      <c r="H200" s="214">
        <v>11.6</v>
      </c>
      <c r="I200" s="215"/>
      <c r="J200" s="214">
        <f>ROUND(I200*H200,2)</f>
        <v>0</v>
      </c>
      <c r="K200" s="216"/>
      <c r="L200" s="40"/>
      <c r="M200" s="217" t="s">
        <v>1</v>
      </c>
      <c r="N200" s="218" t="s">
        <v>40</v>
      </c>
      <c r="O200" s="72"/>
      <c r="P200" s="219">
        <f>O200*H200</f>
        <v>0</v>
      </c>
      <c r="Q200" s="219">
        <v>0.45195000000000002</v>
      </c>
      <c r="R200" s="219">
        <f>Q200*H200</f>
        <v>5.2426199999999996</v>
      </c>
      <c r="S200" s="219">
        <v>0</v>
      </c>
      <c r="T200" s="220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1" t="s">
        <v>173</v>
      </c>
      <c r="AT200" s="221" t="s">
        <v>169</v>
      </c>
      <c r="AU200" s="221" t="s">
        <v>85</v>
      </c>
      <c r="AY200" s="18" t="s">
        <v>167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8" t="s">
        <v>83</v>
      </c>
      <c r="BK200" s="222">
        <f>ROUND(I200*H200,2)</f>
        <v>0</v>
      </c>
      <c r="BL200" s="18" t="s">
        <v>173</v>
      </c>
      <c r="BM200" s="221" t="s">
        <v>274</v>
      </c>
    </row>
    <row r="201" spans="1:65" s="13" customFormat="1" ht="11.25">
      <c r="B201" s="223"/>
      <c r="C201" s="224"/>
      <c r="D201" s="225" t="s">
        <v>175</v>
      </c>
      <c r="E201" s="226" t="s">
        <v>1</v>
      </c>
      <c r="F201" s="227" t="s">
        <v>275</v>
      </c>
      <c r="G201" s="224"/>
      <c r="H201" s="226" t="s">
        <v>1</v>
      </c>
      <c r="I201" s="228"/>
      <c r="J201" s="224"/>
      <c r="K201" s="224"/>
      <c r="L201" s="229"/>
      <c r="M201" s="230"/>
      <c r="N201" s="231"/>
      <c r="O201" s="231"/>
      <c r="P201" s="231"/>
      <c r="Q201" s="231"/>
      <c r="R201" s="231"/>
      <c r="S201" s="231"/>
      <c r="T201" s="232"/>
      <c r="AT201" s="233" t="s">
        <v>175</v>
      </c>
      <c r="AU201" s="233" t="s">
        <v>85</v>
      </c>
      <c r="AV201" s="13" t="s">
        <v>83</v>
      </c>
      <c r="AW201" s="13" t="s">
        <v>31</v>
      </c>
      <c r="AX201" s="13" t="s">
        <v>75</v>
      </c>
      <c r="AY201" s="233" t="s">
        <v>167</v>
      </c>
    </row>
    <row r="202" spans="1:65" s="14" customFormat="1" ht="11.25">
      <c r="B202" s="234"/>
      <c r="C202" s="235"/>
      <c r="D202" s="225" t="s">
        <v>175</v>
      </c>
      <c r="E202" s="236" t="s">
        <v>1</v>
      </c>
      <c r="F202" s="237" t="s">
        <v>276</v>
      </c>
      <c r="G202" s="235"/>
      <c r="H202" s="238">
        <v>0.6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AT202" s="244" t="s">
        <v>175</v>
      </c>
      <c r="AU202" s="244" t="s">
        <v>85</v>
      </c>
      <c r="AV202" s="14" t="s">
        <v>85</v>
      </c>
      <c r="AW202" s="14" t="s">
        <v>31</v>
      </c>
      <c r="AX202" s="14" t="s">
        <v>75</v>
      </c>
      <c r="AY202" s="244" t="s">
        <v>167</v>
      </c>
    </row>
    <row r="203" spans="1:65" s="13" customFormat="1" ht="11.25">
      <c r="B203" s="223"/>
      <c r="C203" s="224"/>
      <c r="D203" s="225" t="s">
        <v>175</v>
      </c>
      <c r="E203" s="226" t="s">
        <v>1</v>
      </c>
      <c r="F203" s="227" t="s">
        <v>277</v>
      </c>
      <c r="G203" s="224"/>
      <c r="H203" s="226" t="s">
        <v>1</v>
      </c>
      <c r="I203" s="228"/>
      <c r="J203" s="224"/>
      <c r="K203" s="224"/>
      <c r="L203" s="229"/>
      <c r="M203" s="230"/>
      <c r="N203" s="231"/>
      <c r="O203" s="231"/>
      <c r="P203" s="231"/>
      <c r="Q203" s="231"/>
      <c r="R203" s="231"/>
      <c r="S203" s="231"/>
      <c r="T203" s="232"/>
      <c r="AT203" s="233" t="s">
        <v>175</v>
      </c>
      <c r="AU203" s="233" t="s">
        <v>85</v>
      </c>
      <c r="AV203" s="13" t="s">
        <v>83</v>
      </c>
      <c r="AW203" s="13" t="s">
        <v>31</v>
      </c>
      <c r="AX203" s="13" t="s">
        <v>75</v>
      </c>
      <c r="AY203" s="233" t="s">
        <v>167</v>
      </c>
    </row>
    <row r="204" spans="1:65" s="14" customFormat="1" ht="11.25">
      <c r="B204" s="234"/>
      <c r="C204" s="235"/>
      <c r="D204" s="225" t="s">
        <v>175</v>
      </c>
      <c r="E204" s="236" t="s">
        <v>1</v>
      </c>
      <c r="F204" s="237" t="s">
        <v>278</v>
      </c>
      <c r="G204" s="235"/>
      <c r="H204" s="238">
        <v>11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AT204" s="244" t="s">
        <v>175</v>
      </c>
      <c r="AU204" s="244" t="s">
        <v>85</v>
      </c>
      <c r="AV204" s="14" t="s">
        <v>85</v>
      </c>
      <c r="AW204" s="14" t="s">
        <v>31</v>
      </c>
      <c r="AX204" s="14" t="s">
        <v>75</v>
      </c>
      <c r="AY204" s="244" t="s">
        <v>167</v>
      </c>
    </row>
    <row r="205" spans="1:65" s="15" customFormat="1" ht="11.25">
      <c r="B205" s="245"/>
      <c r="C205" s="246"/>
      <c r="D205" s="225" t="s">
        <v>175</v>
      </c>
      <c r="E205" s="247" t="s">
        <v>1</v>
      </c>
      <c r="F205" s="248" t="s">
        <v>202</v>
      </c>
      <c r="G205" s="246"/>
      <c r="H205" s="249">
        <v>11.6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AT205" s="255" t="s">
        <v>175</v>
      </c>
      <c r="AU205" s="255" t="s">
        <v>85</v>
      </c>
      <c r="AV205" s="15" t="s">
        <v>173</v>
      </c>
      <c r="AW205" s="15" t="s">
        <v>31</v>
      </c>
      <c r="AX205" s="15" t="s">
        <v>83</v>
      </c>
      <c r="AY205" s="255" t="s">
        <v>167</v>
      </c>
    </row>
    <row r="206" spans="1:65" s="2" customFormat="1" ht="24" customHeight="1">
      <c r="A206" s="35"/>
      <c r="B206" s="36"/>
      <c r="C206" s="210" t="s">
        <v>279</v>
      </c>
      <c r="D206" s="210" t="s">
        <v>169</v>
      </c>
      <c r="E206" s="211" t="s">
        <v>280</v>
      </c>
      <c r="F206" s="212" t="s">
        <v>281</v>
      </c>
      <c r="G206" s="213" t="s">
        <v>236</v>
      </c>
      <c r="H206" s="214">
        <v>33</v>
      </c>
      <c r="I206" s="215"/>
      <c r="J206" s="214">
        <f>ROUND(I206*H206,2)</f>
        <v>0</v>
      </c>
      <c r="K206" s="216"/>
      <c r="L206" s="40"/>
      <c r="M206" s="217" t="s">
        <v>1</v>
      </c>
      <c r="N206" s="218" t="s">
        <v>40</v>
      </c>
      <c r="O206" s="72"/>
      <c r="P206" s="219">
        <f>O206*H206</f>
        <v>0</v>
      </c>
      <c r="Q206" s="219">
        <v>0.71545999999999998</v>
      </c>
      <c r="R206" s="219">
        <f>Q206*H206</f>
        <v>23.61018</v>
      </c>
      <c r="S206" s="219">
        <v>0</v>
      </c>
      <c r="T206" s="220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1" t="s">
        <v>173</v>
      </c>
      <c r="AT206" s="221" t="s">
        <v>169</v>
      </c>
      <c r="AU206" s="221" t="s">
        <v>85</v>
      </c>
      <c r="AY206" s="18" t="s">
        <v>167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8" t="s">
        <v>83</v>
      </c>
      <c r="BK206" s="222">
        <f>ROUND(I206*H206,2)</f>
        <v>0</v>
      </c>
      <c r="BL206" s="18" t="s">
        <v>173</v>
      </c>
      <c r="BM206" s="221" t="s">
        <v>282</v>
      </c>
    </row>
    <row r="207" spans="1:65" s="14" customFormat="1" ht="11.25">
      <c r="B207" s="234"/>
      <c r="C207" s="235"/>
      <c r="D207" s="225" t="s">
        <v>175</v>
      </c>
      <c r="E207" s="236" t="s">
        <v>1</v>
      </c>
      <c r="F207" s="237" t="s">
        <v>283</v>
      </c>
      <c r="G207" s="235"/>
      <c r="H207" s="238">
        <v>33</v>
      </c>
      <c r="I207" s="239"/>
      <c r="J207" s="235"/>
      <c r="K207" s="235"/>
      <c r="L207" s="240"/>
      <c r="M207" s="241"/>
      <c r="N207" s="242"/>
      <c r="O207" s="242"/>
      <c r="P207" s="242"/>
      <c r="Q207" s="242"/>
      <c r="R207" s="242"/>
      <c r="S207" s="242"/>
      <c r="T207" s="243"/>
      <c r="AT207" s="244" t="s">
        <v>175</v>
      </c>
      <c r="AU207" s="244" t="s">
        <v>85</v>
      </c>
      <c r="AV207" s="14" t="s">
        <v>85</v>
      </c>
      <c r="AW207" s="14" t="s">
        <v>31</v>
      </c>
      <c r="AX207" s="14" t="s">
        <v>83</v>
      </c>
      <c r="AY207" s="244" t="s">
        <v>167</v>
      </c>
    </row>
    <row r="208" spans="1:65" s="2" customFormat="1" ht="24" customHeight="1">
      <c r="A208" s="35"/>
      <c r="B208" s="36"/>
      <c r="C208" s="210" t="s">
        <v>284</v>
      </c>
      <c r="D208" s="210" t="s">
        <v>169</v>
      </c>
      <c r="E208" s="211" t="s">
        <v>285</v>
      </c>
      <c r="F208" s="212" t="s">
        <v>286</v>
      </c>
      <c r="G208" s="213" t="s">
        <v>230</v>
      </c>
      <c r="H208" s="214">
        <v>0.21</v>
      </c>
      <c r="I208" s="215"/>
      <c r="J208" s="214">
        <f>ROUND(I208*H208,2)</f>
        <v>0</v>
      </c>
      <c r="K208" s="216"/>
      <c r="L208" s="40"/>
      <c r="M208" s="217" t="s">
        <v>1</v>
      </c>
      <c r="N208" s="218" t="s">
        <v>40</v>
      </c>
      <c r="O208" s="72"/>
      <c r="P208" s="219">
        <f>O208*H208</f>
        <v>0</v>
      </c>
      <c r="Q208" s="219">
        <v>1.05871</v>
      </c>
      <c r="R208" s="219">
        <f>Q208*H208</f>
        <v>0.2223291</v>
      </c>
      <c r="S208" s="219">
        <v>0</v>
      </c>
      <c r="T208" s="220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1" t="s">
        <v>173</v>
      </c>
      <c r="AT208" s="221" t="s">
        <v>169</v>
      </c>
      <c r="AU208" s="221" t="s">
        <v>85</v>
      </c>
      <c r="AY208" s="18" t="s">
        <v>167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8" t="s">
        <v>83</v>
      </c>
      <c r="BK208" s="222">
        <f>ROUND(I208*H208,2)</f>
        <v>0</v>
      </c>
      <c r="BL208" s="18" t="s">
        <v>173</v>
      </c>
      <c r="BM208" s="221" t="s">
        <v>287</v>
      </c>
    </row>
    <row r="209" spans="1:65" s="14" customFormat="1" ht="11.25">
      <c r="B209" s="234"/>
      <c r="C209" s="235"/>
      <c r="D209" s="225" t="s">
        <v>175</v>
      </c>
      <c r="E209" s="236" t="s">
        <v>1</v>
      </c>
      <c r="F209" s="237" t="s">
        <v>288</v>
      </c>
      <c r="G209" s="235"/>
      <c r="H209" s="238">
        <v>0.21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AT209" s="244" t="s">
        <v>175</v>
      </c>
      <c r="AU209" s="244" t="s">
        <v>85</v>
      </c>
      <c r="AV209" s="14" t="s">
        <v>85</v>
      </c>
      <c r="AW209" s="14" t="s">
        <v>31</v>
      </c>
      <c r="AX209" s="14" t="s">
        <v>83</v>
      </c>
      <c r="AY209" s="244" t="s">
        <v>167</v>
      </c>
    </row>
    <row r="210" spans="1:65" s="12" customFormat="1" ht="22.9" customHeight="1">
      <c r="B210" s="194"/>
      <c r="C210" s="195"/>
      <c r="D210" s="196" t="s">
        <v>74</v>
      </c>
      <c r="E210" s="208" t="s">
        <v>183</v>
      </c>
      <c r="F210" s="208" t="s">
        <v>289</v>
      </c>
      <c r="G210" s="195"/>
      <c r="H210" s="195"/>
      <c r="I210" s="198"/>
      <c r="J210" s="209">
        <f>BK210</f>
        <v>0</v>
      </c>
      <c r="K210" s="195"/>
      <c r="L210" s="200"/>
      <c r="M210" s="201"/>
      <c r="N210" s="202"/>
      <c r="O210" s="202"/>
      <c r="P210" s="203">
        <f>SUM(P211:P232)</f>
        <v>0</v>
      </c>
      <c r="Q210" s="202"/>
      <c r="R210" s="203">
        <f>SUM(R211:R232)</f>
        <v>29.675112499999997</v>
      </c>
      <c r="S210" s="202"/>
      <c r="T210" s="204">
        <f>SUM(T211:T232)</f>
        <v>0</v>
      </c>
      <c r="AR210" s="205" t="s">
        <v>83</v>
      </c>
      <c r="AT210" s="206" t="s">
        <v>74</v>
      </c>
      <c r="AU210" s="206" t="s">
        <v>83</v>
      </c>
      <c r="AY210" s="205" t="s">
        <v>167</v>
      </c>
      <c r="BK210" s="207">
        <f>SUM(BK211:BK232)</f>
        <v>0</v>
      </c>
    </row>
    <row r="211" spans="1:65" s="2" customFormat="1" ht="24" customHeight="1">
      <c r="A211" s="35"/>
      <c r="B211" s="36"/>
      <c r="C211" s="210" t="s">
        <v>290</v>
      </c>
      <c r="D211" s="210" t="s">
        <v>169</v>
      </c>
      <c r="E211" s="211" t="s">
        <v>291</v>
      </c>
      <c r="F211" s="212" t="s">
        <v>292</v>
      </c>
      <c r="G211" s="213" t="s">
        <v>236</v>
      </c>
      <c r="H211" s="214">
        <v>98.28</v>
      </c>
      <c r="I211" s="215"/>
      <c r="J211" s="214">
        <f>ROUND(I211*H211,2)</f>
        <v>0</v>
      </c>
      <c r="K211" s="216"/>
      <c r="L211" s="40"/>
      <c r="M211" s="217" t="s">
        <v>1</v>
      </c>
      <c r="N211" s="218" t="s">
        <v>40</v>
      </c>
      <c r="O211" s="72"/>
      <c r="P211" s="219">
        <f>O211*H211</f>
        <v>0</v>
      </c>
      <c r="Q211" s="219">
        <v>0.17351</v>
      </c>
      <c r="R211" s="219">
        <f>Q211*H211</f>
        <v>17.0525628</v>
      </c>
      <c r="S211" s="219">
        <v>0</v>
      </c>
      <c r="T211" s="220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1" t="s">
        <v>173</v>
      </c>
      <c r="AT211" s="221" t="s">
        <v>169</v>
      </c>
      <c r="AU211" s="221" t="s">
        <v>85</v>
      </c>
      <c r="AY211" s="18" t="s">
        <v>167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8" t="s">
        <v>83</v>
      </c>
      <c r="BK211" s="222">
        <f>ROUND(I211*H211,2)</f>
        <v>0</v>
      </c>
      <c r="BL211" s="18" t="s">
        <v>173</v>
      </c>
      <c r="BM211" s="221" t="s">
        <v>293</v>
      </c>
    </row>
    <row r="212" spans="1:65" s="13" customFormat="1" ht="11.25">
      <c r="B212" s="223"/>
      <c r="C212" s="224"/>
      <c r="D212" s="225" t="s">
        <v>175</v>
      </c>
      <c r="E212" s="226" t="s">
        <v>1</v>
      </c>
      <c r="F212" s="227" t="s">
        <v>294</v>
      </c>
      <c r="G212" s="224"/>
      <c r="H212" s="226" t="s">
        <v>1</v>
      </c>
      <c r="I212" s="228"/>
      <c r="J212" s="224"/>
      <c r="K212" s="224"/>
      <c r="L212" s="229"/>
      <c r="M212" s="230"/>
      <c r="N212" s="231"/>
      <c r="O212" s="231"/>
      <c r="P212" s="231"/>
      <c r="Q212" s="231"/>
      <c r="R212" s="231"/>
      <c r="S212" s="231"/>
      <c r="T212" s="232"/>
      <c r="AT212" s="233" t="s">
        <v>175</v>
      </c>
      <c r="AU212" s="233" t="s">
        <v>85</v>
      </c>
      <c r="AV212" s="13" t="s">
        <v>83</v>
      </c>
      <c r="AW212" s="13" t="s">
        <v>31</v>
      </c>
      <c r="AX212" s="13" t="s">
        <v>75</v>
      </c>
      <c r="AY212" s="233" t="s">
        <v>167</v>
      </c>
    </row>
    <row r="213" spans="1:65" s="14" customFormat="1" ht="11.25">
      <c r="B213" s="234"/>
      <c r="C213" s="235"/>
      <c r="D213" s="225" t="s">
        <v>175</v>
      </c>
      <c r="E213" s="236" t="s">
        <v>1</v>
      </c>
      <c r="F213" s="237" t="s">
        <v>295</v>
      </c>
      <c r="G213" s="235"/>
      <c r="H213" s="238">
        <v>111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AT213" s="244" t="s">
        <v>175</v>
      </c>
      <c r="AU213" s="244" t="s">
        <v>85</v>
      </c>
      <c r="AV213" s="14" t="s">
        <v>85</v>
      </c>
      <c r="AW213" s="14" t="s">
        <v>31</v>
      </c>
      <c r="AX213" s="14" t="s">
        <v>75</v>
      </c>
      <c r="AY213" s="244" t="s">
        <v>167</v>
      </c>
    </row>
    <row r="214" spans="1:65" s="14" customFormat="1" ht="11.25">
      <c r="B214" s="234"/>
      <c r="C214" s="235"/>
      <c r="D214" s="225" t="s">
        <v>175</v>
      </c>
      <c r="E214" s="236" t="s">
        <v>1</v>
      </c>
      <c r="F214" s="237" t="s">
        <v>296</v>
      </c>
      <c r="G214" s="235"/>
      <c r="H214" s="238">
        <v>-15.89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AT214" s="244" t="s">
        <v>175</v>
      </c>
      <c r="AU214" s="244" t="s">
        <v>85</v>
      </c>
      <c r="AV214" s="14" t="s">
        <v>85</v>
      </c>
      <c r="AW214" s="14" t="s">
        <v>31</v>
      </c>
      <c r="AX214" s="14" t="s">
        <v>75</v>
      </c>
      <c r="AY214" s="244" t="s">
        <v>167</v>
      </c>
    </row>
    <row r="215" spans="1:65" s="14" customFormat="1" ht="11.25">
      <c r="B215" s="234"/>
      <c r="C215" s="235"/>
      <c r="D215" s="225" t="s">
        <v>175</v>
      </c>
      <c r="E215" s="236" t="s">
        <v>1</v>
      </c>
      <c r="F215" s="237" t="s">
        <v>297</v>
      </c>
      <c r="G215" s="235"/>
      <c r="H215" s="238">
        <v>-5.71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AT215" s="244" t="s">
        <v>175</v>
      </c>
      <c r="AU215" s="244" t="s">
        <v>85</v>
      </c>
      <c r="AV215" s="14" t="s">
        <v>85</v>
      </c>
      <c r="AW215" s="14" t="s">
        <v>31</v>
      </c>
      <c r="AX215" s="14" t="s">
        <v>75</v>
      </c>
      <c r="AY215" s="244" t="s">
        <v>167</v>
      </c>
    </row>
    <row r="216" spans="1:65" s="13" customFormat="1" ht="11.25">
      <c r="B216" s="223"/>
      <c r="C216" s="224"/>
      <c r="D216" s="225" t="s">
        <v>175</v>
      </c>
      <c r="E216" s="226" t="s">
        <v>1</v>
      </c>
      <c r="F216" s="227" t="s">
        <v>298</v>
      </c>
      <c r="G216" s="224"/>
      <c r="H216" s="226" t="s">
        <v>1</v>
      </c>
      <c r="I216" s="228"/>
      <c r="J216" s="224"/>
      <c r="K216" s="224"/>
      <c r="L216" s="229"/>
      <c r="M216" s="230"/>
      <c r="N216" s="231"/>
      <c r="O216" s="231"/>
      <c r="P216" s="231"/>
      <c r="Q216" s="231"/>
      <c r="R216" s="231"/>
      <c r="S216" s="231"/>
      <c r="T216" s="232"/>
      <c r="AT216" s="233" t="s">
        <v>175</v>
      </c>
      <c r="AU216" s="233" t="s">
        <v>85</v>
      </c>
      <c r="AV216" s="13" t="s">
        <v>83</v>
      </c>
      <c r="AW216" s="13" t="s">
        <v>31</v>
      </c>
      <c r="AX216" s="13" t="s">
        <v>75</v>
      </c>
      <c r="AY216" s="233" t="s">
        <v>167</v>
      </c>
    </row>
    <row r="217" spans="1:65" s="14" customFormat="1" ht="11.25">
      <c r="B217" s="234"/>
      <c r="C217" s="235"/>
      <c r="D217" s="225" t="s">
        <v>175</v>
      </c>
      <c r="E217" s="236" t="s">
        <v>1</v>
      </c>
      <c r="F217" s="237" t="s">
        <v>299</v>
      </c>
      <c r="G217" s="235"/>
      <c r="H217" s="238">
        <v>8.8800000000000008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AT217" s="244" t="s">
        <v>175</v>
      </c>
      <c r="AU217" s="244" t="s">
        <v>85</v>
      </c>
      <c r="AV217" s="14" t="s">
        <v>85</v>
      </c>
      <c r="AW217" s="14" t="s">
        <v>31</v>
      </c>
      <c r="AX217" s="14" t="s">
        <v>75</v>
      </c>
      <c r="AY217" s="244" t="s">
        <v>167</v>
      </c>
    </row>
    <row r="218" spans="1:65" s="15" customFormat="1" ht="11.25">
      <c r="B218" s="245"/>
      <c r="C218" s="246"/>
      <c r="D218" s="225" t="s">
        <v>175</v>
      </c>
      <c r="E218" s="247" t="s">
        <v>1</v>
      </c>
      <c r="F218" s="248" t="s">
        <v>202</v>
      </c>
      <c r="G218" s="246"/>
      <c r="H218" s="249">
        <v>98.28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AT218" s="255" t="s">
        <v>175</v>
      </c>
      <c r="AU218" s="255" t="s">
        <v>85</v>
      </c>
      <c r="AV218" s="15" t="s">
        <v>173</v>
      </c>
      <c r="AW218" s="15" t="s">
        <v>31</v>
      </c>
      <c r="AX218" s="15" t="s">
        <v>83</v>
      </c>
      <c r="AY218" s="255" t="s">
        <v>167</v>
      </c>
    </row>
    <row r="219" spans="1:65" s="2" customFormat="1" ht="16.5" customHeight="1">
      <c r="A219" s="35"/>
      <c r="B219" s="36"/>
      <c r="C219" s="210" t="s">
        <v>7</v>
      </c>
      <c r="D219" s="210" t="s">
        <v>169</v>
      </c>
      <c r="E219" s="211" t="s">
        <v>300</v>
      </c>
      <c r="F219" s="212" t="s">
        <v>301</v>
      </c>
      <c r="G219" s="213" t="s">
        <v>172</v>
      </c>
      <c r="H219" s="214">
        <v>0.27</v>
      </c>
      <c r="I219" s="215"/>
      <c r="J219" s="214">
        <f>ROUND(I219*H219,2)</f>
        <v>0</v>
      </c>
      <c r="K219" s="216"/>
      <c r="L219" s="40"/>
      <c r="M219" s="217" t="s">
        <v>1</v>
      </c>
      <c r="N219" s="218" t="s">
        <v>40</v>
      </c>
      <c r="O219" s="72"/>
      <c r="P219" s="219">
        <f>O219*H219</f>
        <v>0</v>
      </c>
      <c r="Q219" s="219">
        <v>1.89706</v>
      </c>
      <c r="R219" s="219">
        <f>Q219*H219</f>
        <v>0.51220620000000006</v>
      </c>
      <c r="S219" s="219">
        <v>0</v>
      </c>
      <c r="T219" s="220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1" t="s">
        <v>173</v>
      </c>
      <c r="AT219" s="221" t="s">
        <v>169</v>
      </c>
      <c r="AU219" s="221" t="s">
        <v>85</v>
      </c>
      <c r="AY219" s="18" t="s">
        <v>167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8" t="s">
        <v>83</v>
      </c>
      <c r="BK219" s="222">
        <f>ROUND(I219*H219,2)</f>
        <v>0</v>
      </c>
      <c r="BL219" s="18" t="s">
        <v>173</v>
      </c>
      <c r="BM219" s="221" t="s">
        <v>302</v>
      </c>
    </row>
    <row r="220" spans="1:65" s="14" customFormat="1" ht="11.25">
      <c r="B220" s="234"/>
      <c r="C220" s="235"/>
      <c r="D220" s="225" t="s">
        <v>175</v>
      </c>
      <c r="E220" s="236" t="s">
        <v>1</v>
      </c>
      <c r="F220" s="237" t="s">
        <v>303</v>
      </c>
      <c r="G220" s="235"/>
      <c r="H220" s="238">
        <v>0.27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AT220" s="244" t="s">
        <v>175</v>
      </c>
      <c r="AU220" s="244" t="s">
        <v>85</v>
      </c>
      <c r="AV220" s="14" t="s">
        <v>85</v>
      </c>
      <c r="AW220" s="14" t="s">
        <v>31</v>
      </c>
      <c r="AX220" s="14" t="s">
        <v>83</v>
      </c>
      <c r="AY220" s="244" t="s">
        <v>167</v>
      </c>
    </row>
    <row r="221" spans="1:65" s="2" customFormat="1" ht="24" customHeight="1">
      <c r="A221" s="35"/>
      <c r="B221" s="36"/>
      <c r="C221" s="210" t="s">
        <v>304</v>
      </c>
      <c r="D221" s="210" t="s">
        <v>169</v>
      </c>
      <c r="E221" s="211" t="s">
        <v>305</v>
      </c>
      <c r="F221" s="212" t="s">
        <v>306</v>
      </c>
      <c r="G221" s="213" t="s">
        <v>307</v>
      </c>
      <c r="H221" s="214">
        <v>1</v>
      </c>
      <c r="I221" s="215"/>
      <c r="J221" s="214">
        <f>ROUND(I221*H221,2)</f>
        <v>0</v>
      </c>
      <c r="K221" s="216"/>
      <c r="L221" s="40"/>
      <c r="M221" s="217" t="s">
        <v>1</v>
      </c>
      <c r="N221" s="218" t="s">
        <v>40</v>
      </c>
      <c r="O221" s="72"/>
      <c r="P221" s="219">
        <f>O221*H221</f>
        <v>0</v>
      </c>
      <c r="Q221" s="219">
        <v>3.3520000000000001E-2</v>
      </c>
      <c r="R221" s="219">
        <f>Q221*H221</f>
        <v>3.3520000000000001E-2</v>
      </c>
      <c r="S221" s="219">
        <v>0</v>
      </c>
      <c r="T221" s="220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1" t="s">
        <v>173</v>
      </c>
      <c r="AT221" s="221" t="s">
        <v>169</v>
      </c>
      <c r="AU221" s="221" t="s">
        <v>85</v>
      </c>
      <c r="AY221" s="18" t="s">
        <v>167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8" t="s">
        <v>83</v>
      </c>
      <c r="BK221" s="222">
        <f>ROUND(I221*H221,2)</f>
        <v>0</v>
      </c>
      <c r="BL221" s="18" t="s">
        <v>173</v>
      </c>
      <c r="BM221" s="221" t="s">
        <v>308</v>
      </c>
    </row>
    <row r="222" spans="1:65" s="2" customFormat="1" ht="24" customHeight="1">
      <c r="A222" s="35"/>
      <c r="B222" s="36"/>
      <c r="C222" s="210" t="s">
        <v>309</v>
      </c>
      <c r="D222" s="210" t="s">
        <v>169</v>
      </c>
      <c r="E222" s="211" t="s">
        <v>310</v>
      </c>
      <c r="F222" s="212" t="s">
        <v>311</v>
      </c>
      <c r="G222" s="213" t="s">
        <v>307</v>
      </c>
      <c r="H222" s="214">
        <v>5</v>
      </c>
      <c r="I222" s="215"/>
      <c r="J222" s="214">
        <f>ROUND(I222*H222,2)</f>
        <v>0</v>
      </c>
      <c r="K222" s="216"/>
      <c r="L222" s="40"/>
      <c r="M222" s="217" t="s">
        <v>1</v>
      </c>
      <c r="N222" s="218" t="s">
        <v>40</v>
      </c>
      <c r="O222" s="72"/>
      <c r="P222" s="219">
        <f>O222*H222</f>
        <v>0</v>
      </c>
      <c r="Q222" s="219">
        <v>8.1309999999999993E-2</v>
      </c>
      <c r="R222" s="219">
        <f>Q222*H222</f>
        <v>0.40654999999999997</v>
      </c>
      <c r="S222" s="219">
        <v>0</v>
      </c>
      <c r="T222" s="220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1" t="s">
        <v>173</v>
      </c>
      <c r="AT222" s="221" t="s">
        <v>169</v>
      </c>
      <c r="AU222" s="221" t="s">
        <v>85</v>
      </c>
      <c r="AY222" s="18" t="s">
        <v>167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8" t="s">
        <v>83</v>
      </c>
      <c r="BK222" s="222">
        <f>ROUND(I222*H222,2)</f>
        <v>0</v>
      </c>
      <c r="BL222" s="18" t="s">
        <v>173</v>
      </c>
      <c r="BM222" s="221" t="s">
        <v>312</v>
      </c>
    </row>
    <row r="223" spans="1:65" s="2" customFormat="1" ht="24" customHeight="1">
      <c r="A223" s="35"/>
      <c r="B223" s="36"/>
      <c r="C223" s="210" t="s">
        <v>313</v>
      </c>
      <c r="D223" s="210" t="s">
        <v>169</v>
      </c>
      <c r="E223" s="211" t="s">
        <v>314</v>
      </c>
      <c r="F223" s="212" t="s">
        <v>315</v>
      </c>
      <c r="G223" s="213" t="s">
        <v>307</v>
      </c>
      <c r="H223" s="214">
        <v>1</v>
      </c>
      <c r="I223" s="215"/>
      <c r="J223" s="214">
        <f>ROUND(I223*H223,2)</f>
        <v>0</v>
      </c>
      <c r="K223" s="216"/>
      <c r="L223" s="40"/>
      <c r="M223" s="217" t="s">
        <v>1</v>
      </c>
      <c r="N223" s="218" t="s">
        <v>40</v>
      </c>
      <c r="O223" s="72"/>
      <c r="P223" s="219">
        <f>O223*H223</f>
        <v>0</v>
      </c>
      <c r="Q223" s="219">
        <v>0.12539</v>
      </c>
      <c r="R223" s="219">
        <f>Q223*H223</f>
        <v>0.12539</v>
      </c>
      <c r="S223" s="219">
        <v>0</v>
      </c>
      <c r="T223" s="220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1" t="s">
        <v>173</v>
      </c>
      <c r="AT223" s="221" t="s">
        <v>169</v>
      </c>
      <c r="AU223" s="221" t="s">
        <v>85</v>
      </c>
      <c r="AY223" s="18" t="s">
        <v>167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8" t="s">
        <v>83</v>
      </c>
      <c r="BK223" s="222">
        <f>ROUND(I223*H223,2)</f>
        <v>0</v>
      </c>
      <c r="BL223" s="18" t="s">
        <v>173</v>
      </c>
      <c r="BM223" s="221" t="s">
        <v>316</v>
      </c>
    </row>
    <row r="224" spans="1:65" s="2" customFormat="1" ht="16.5" customHeight="1">
      <c r="A224" s="35"/>
      <c r="B224" s="36"/>
      <c r="C224" s="210" t="s">
        <v>317</v>
      </c>
      <c r="D224" s="210" t="s">
        <v>169</v>
      </c>
      <c r="E224" s="211" t="s">
        <v>318</v>
      </c>
      <c r="F224" s="212" t="s">
        <v>319</v>
      </c>
      <c r="G224" s="213" t="s">
        <v>320</v>
      </c>
      <c r="H224" s="214">
        <v>1</v>
      </c>
      <c r="I224" s="215"/>
      <c r="J224" s="214">
        <f>ROUND(I224*H224,2)</f>
        <v>0</v>
      </c>
      <c r="K224" s="216"/>
      <c r="L224" s="40"/>
      <c r="M224" s="217" t="s">
        <v>1</v>
      </c>
      <c r="N224" s="218" t="s">
        <v>40</v>
      </c>
      <c r="O224" s="72"/>
      <c r="P224" s="219">
        <f>O224*H224</f>
        <v>0</v>
      </c>
      <c r="Q224" s="219">
        <v>0</v>
      </c>
      <c r="R224" s="219">
        <f>Q224*H224</f>
        <v>0</v>
      </c>
      <c r="S224" s="219">
        <v>0</v>
      </c>
      <c r="T224" s="220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1" t="s">
        <v>173</v>
      </c>
      <c r="AT224" s="221" t="s">
        <v>169</v>
      </c>
      <c r="AU224" s="221" t="s">
        <v>85</v>
      </c>
      <c r="AY224" s="18" t="s">
        <v>167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8" t="s">
        <v>83</v>
      </c>
      <c r="BK224" s="222">
        <f>ROUND(I224*H224,2)</f>
        <v>0</v>
      </c>
      <c r="BL224" s="18" t="s">
        <v>173</v>
      </c>
      <c r="BM224" s="221" t="s">
        <v>321</v>
      </c>
    </row>
    <row r="225" spans="1:65" s="2" customFormat="1" ht="24" customHeight="1">
      <c r="A225" s="35"/>
      <c r="B225" s="36"/>
      <c r="C225" s="210" t="s">
        <v>322</v>
      </c>
      <c r="D225" s="210" t="s">
        <v>169</v>
      </c>
      <c r="E225" s="211" t="s">
        <v>323</v>
      </c>
      <c r="F225" s="212" t="s">
        <v>324</v>
      </c>
      <c r="G225" s="213" t="s">
        <v>236</v>
      </c>
      <c r="H225" s="214">
        <v>15.8</v>
      </c>
      <c r="I225" s="215"/>
      <c r="J225" s="214">
        <f>ROUND(I225*H225,2)</f>
        <v>0</v>
      </c>
      <c r="K225" s="216"/>
      <c r="L225" s="40"/>
      <c r="M225" s="217" t="s">
        <v>1</v>
      </c>
      <c r="N225" s="218" t="s">
        <v>40</v>
      </c>
      <c r="O225" s="72"/>
      <c r="P225" s="219">
        <f>O225*H225</f>
        <v>0</v>
      </c>
      <c r="Q225" s="219">
        <v>6.9169999999999995E-2</v>
      </c>
      <c r="R225" s="219">
        <f>Q225*H225</f>
        <v>1.092886</v>
      </c>
      <c r="S225" s="219">
        <v>0</v>
      </c>
      <c r="T225" s="220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1" t="s">
        <v>173</v>
      </c>
      <c r="AT225" s="221" t="s">
        <v>169</v>
      </c>
      <c r="AU225" s="221" t="s">
        <v>85</v>
      </c>
      <c r="AY225" s="18" t="s">
        <v>167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8" t="s">
        <v>83</v>
      </c>
      <c r="BK225" s="222">
        <f>ROUND(I225*H225,2)</f>
        <v>0</v>
      </c>
      <c r="BL225" s="18" t="s">
        <v>173</v>
      </c>
      <c r="BM225" s="221" t="s">
        <v>325</v>
      </c>
    </row>
    <row r="226" spans="1:65" s="14" customFormat="1" ht="11.25">
      <c r="B226" s="234"/>
      <c r="C226" s="235"/>
      <c r="D226" s="225" t="s">
        <v>175</v>
      </c>
      <c r="E226" s="236" t="s">
        <v>1</v>
      </c>
      <c r="F226" s="237" t="s">
        <v>326</v>
      </c>
      <c r="G226" s="235"/>
      <c r="H226" s="238">
        <v>18.559999999999999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AT226" s="244" t="s">
        <v>175</v>
      </c>
      <c r="AU226" s="244" t="s">
        <v>85</v>
      </c>
      <c r="AV226" s="14" t="s">
        <v>85</v>
      </c>
      <c r="AW226" s="14" t="s">
        <v>31</v>
      </c>
      <c r="AX226" s="14" t="s">
        <v>75</v>
      </c>
      <c r="AY226" s="244" t="s">
        <v>167</v>
      </c>
    </row>
    <row r="227" spans="1:65" s="14" customFormat="1" ht="11.25">
      <c r="B227" s="234"/>
      <c r="C227" s="235"/>
      <c r="D227" s="225" t="s">
        <v>175</v>
      </c>
      <c r="E227" s="236" t="s">
        <v>1</v>
      </c>
      <c r="F227" s="237" t="s">
        <v>327</v>
      </c>
      <c r="G227" s="235"/>
      <c r="H227" s="238">
        <v>-2.76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AT227" s="244" t="s">
        <v>175</v>
      </c>
      <c r="AU227" s="244" t="s">
        <v>85</v>
      </c>
      <c r="AV227" s="14" t="s">
        <v>85</v>
      </c>
      <c r="AW227" s="14" t="s">
        <v>31</v>
      </c>
      <c r="AX227" s="14" t="s">
        <v>75</v>
      </c>
      <c r="AY227" s="244" t="s">
        <v>167</v>
      </c>
    </row>
    <row r="228" spans="1:65" s="15" customFormat="1" ht="11.25">
      <c r="B228" s="245"/>
      <c r="C228" s="246"/>
      <c r="D228" s="225" t="s">
        <v>175</v>
      </c>
      <c r="E228" s="247" t="s">
        <v>1</v>
      </c>
      <c r="F228" s="248" t="s">
        <v>202</v>
      </c>
      <c r="G228" s="246"/>
      <c r="H228" s="249">
        <v>15.8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AT228" s="255" t="s">
        <v>175</v>
      </c>
      <c r="AU228" s="255" t="s">
        <v>85</v>
      </c>
      <c r="AV228" s="15" t="s">
        <v>173</v>
      </c>
      <c r="AW228" s="15" t="s">
        <v>31</v>
      </c>
      <c r="AX228" s="15" t="s">
        <v>83</v>
      </c>
      <c r="AY228" s="255" t="s">
        <v>167</v>
      </c>
    </row>
    <row r="229" spans="1:65" s="2" customFormat="1" ht="24" customHeight="1">
      <c r="A229" s="35"/>
      <c r="B229" s="36"/>
      <c r="C229" s="210" t="s">
        <v>328</v>
      </c>
      <c r="D229" s="210" t="s">
        <v>169</v>
      </c>
      <c r="E229" s="211" t="s">
        <v>329</v>
      </c>
      <c r="F229" s="212" t="s">
        <v>330</v>
      </c>
      <c r="G229" s="213" t="s">
        <v>236</v>
      </c>
      <c r="H229" s="214">
        <v>101.23</v>
      </c>
      <c r="I229" s="215"/>
      <c r="J229" s="214">
        <f>ROUND(I229*H229,2)</f>
        <v>0</v>
      </c>
      <c r="K229" s="216"/>
      <c r="L229" s="40"/>
      <c r="M229" s="217" t="s">
        <v>1</v>
      </c>
      <c r="N229" s="218" t="s">
        <v>40</v>
      </c>
      <c r="O229" s="72"/>
      <c r="P229" s="219">
        <f>O229*H229</f>
        <v>0</v>
      </c>
      <c r="Q229" s="219">
        <v>0.10324999999999999</v>
      </c>
      <c r="R229" s="219">
        <f>Q229*H229</f>
        <v>10.451997499999999</v>
      </c>
      <c r="S229" s="219">
        <v>0</v>
      </c>
      <c r="T229" s="220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1" t="s">
        <v>173</v>
      </c>
      <c r="AT229" s="221" t="s">
        <v>169</v>
      </c>
      <c r="AU229" s="221" t="s">
        <v>85</v>
      </c>
      <c r="AY229" s="18" t="s">
        <v>167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8" t="s">
        <v>83</v>
      </c>
      <c r="BK229" s="222">
        <f>ROUND(I229*H229,2)</f>
        <v>0</v>
      </c>
      <c r="BL229" s="18" t="s">
        <v>173</v>
      </c>
      <c r="BM229" s="221" t="s">
        <v>331</v>
      </c>
    </row>
    <row r="230" spans="1:65" s="14" customFormat="1" ht="11.25">
      <c r="B230" s="234"/>
      <c r="C230" s="235"/>
      <c r="D230" s="225" t="s">
        <v>175</v>
      </c>
      <c r="E230" s="236" t="s">
        <v>1</v>
      </c>
      <c r="F230" s="237" t="s">
        <v>332</v>
      </c>
      <c r="G230" s="235"/>
      <c r="H230" s="238">
        <v>113.44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AT230" s="244" t="s">
        <v>175</v>
      </c>
      <c r="AU230" s="244" t="s">
        <v>85</v>
      </c>
      <c r="AV230" s="14" t="s">
        <v>85</v>
      </c>
      <c r="AW230" s="14" t="s">
        <v>31</v>
      </c>
      <c r="AX230" s="14" t="s">
        <v>75</v>
      </c>
      <c r="AY230" s="244" t="s">
        <v>167</v>
      </c>
    </row>
    <row r="231" spans="1:65" s="14" customFormat="1" ht="11.25">
      <c r="B231" s="234"/>
      <c r="C231" s="235"/>
      <c r="D231" s="225" t="s">
        <v>175</v>
      </c>
      <c r="E231" s="236" t="s">
        <v>1</v>
      </c>
      <c r="F231" s="237" t="s">
        <v>333</v>
      </c>
      <c r="G231" s="235"/>
      <c r="H231" s="238">
        <v>-12.21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AT231" s="244" t="s">
        <v>175</v>
      </c>
      <c r="AU231" s="244" t="s">
        <v>85</v>
      </c>
      <c r="AV231" s="14" t="s">
        <v>85</v>
      </c>
      <c r="AW231" s="14" t="s">
        <v>31</v>
      </c>
      <c r="AX231" s="14" t="s">
        <v>75</v>
      </c>
      <c r="AY231" s="244" t="s">
        <v>167</v>
      </c>
    </row>
    <row r="232" spans="1:65" s="15" customFormat="1" ht="11.25">
      <c r="B232" s="245"/>
      <c r="C232" s="246"/>
      <c r="D232" s="225" t="s">
        <v>175</v>
      </c>
      <c r="E232" s="247" t="s">
        <v>1</v>
      </c>
      <c r="F232" s="248" t="s">
        <v>202</v>
      </c>
      <c r="G232" s="246"/>
      <c r="H232" s="249">
        <v>101.23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AT232" s="255" t="s">
        <v>175</v>
      </c>
      <c r="AU232" s="255" t="s">
        <v>85</v>
      </c>
      <c r="AV232" s="15" t="s">
        <v>173</v>
      </c>
      <c r="AW232" s="15" t="s">
        <v>31</v>
      </c>
      <c r="AX232" s="15" t="s">
        <v>83</v>
      </c>
      <c r="AY232" s="255" t="s">
        <v>167</v>
      </c>
    </row>
    <row r="233" spans="1:65" s="12" customFormat="1" ht="22.9" customHeight="1">
      <c r="B233" s="194"/>
      <c r="C233" s="195"/>
      <c r="D233" s="196" t="s">
        <v>74</v>
      </c>
      <c r="E233" s="208" t="s">
        <v>173</v>
      </c>
      <c r="F233" s="208" t="s">
        <v>334</v>
      </c>
      <c r="G233" s="195"/>
      <c r="H233" s="195"/>
      <c r="I233" s="198"/>
      <c r="J233" s="209">
        <f>BK233</f>
        <v>0</v>
      </c>
      <c r="K233" s="195"/>
      <c r="L233" s="200"/>
      <c r="M233" s="201"/>
      <c r="N233" s="202"/>
      <c r="O233" s="202"/>
      <c r="P233" s="203">
        <f>SUM(P234:P256)</f>
        <v>0</v>
      </c>
      <c r="Q233" s="202"/>
      <c r="R233" s="203">
        <f>SUM(R234:R256)</f>
        <v>6.8386149999999999</v>
      </c>
      <c r="S233" s="202"/>
      <c r="T233" s="204">
        <f>SUM(T234:T256)</f>
        <v>0</v>
      </c>
      <c r="AR233" s="205" t="s">
        <v>83</v>
      </c>
      <c r="AT233" s="206" t="s">
        <v>74</v>
      </c>
      <c r="AU233" s="206" t="s">
        <v>83</v>
      </c>
      <c r="AY233" s="205" t="s">
        <v>167</v>
      </c>
      <c r="BK233" s="207">
        <f>SUM(BK234:BK256)</f>
        <v>0</v>
      </c>
    </row>
    <row r="234" spans="1:65" s="2" customFormat="1" ht="24" customHeight="1">
      <c r="A234" s="35"/>
      <c r="B234" s="36"/>
      <c r="C234" s="210" t="s">
        <v>335</v>
      </c>
      <c r="D234" s="210" t="s">
        <v>169</v>
      </c>
      <c r="E234" s="211" t="s">
        <v>336</v>
      </c>
      <c r="F234" s="212" t="s">
        <v>337</v>
      </c>
      <c r="G234" s="213" t="s">
        <v>338</v>
      </c>
      <c r="H234" s="214">
        <v>46</v>
      </c>
      <c r="I234" s="215"/>
      <c r="J234" s="214">
        <f>ROUND(I234*H234,2)</f>
        <v>0</v>
      </c>
      <c r="K234" s="216"/>
      <c r="L234" s="40"/>
      <c r="M234" s="217" t="s">
        <v>1</v>
      </c>
      <c r="N234" s="218" t="s">
        <v>40</v>
      </c>
      <c r="O234" s="72"/>
      <c r="P234" s="219">
        <f>O234*H234</f>
        <v>0</v>
      </c>
      <c r="Q234" s="219">
        <v>2.7699999999999999E-2</v>
      </c>
      <c r="R234" s="219">
        <f>Q234*H234</f>
        <v>1.2742</v>
      </c>
      <c r="S234" s="219">
        <v>0</v>
      </c>
      <c r="T234" s="220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1" t="s">
        <v>173</v>
      </c>
      <c r="AT234" s="221" t="s">
        <v>169</v>
      </c>
      <c r="AU234" s="221" t="s">
        <v>85</v>
      </c>
      <c r="AY234" s="18" t="s">
        <v>167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8" t="s">
        <v>83</v>
      </c>
      <c r="BK234" s="222">
        <f>ROUND(I234*H234,2)</f>
        <v>0</v>
      </c>
      <c r="BL234" s="18" t="s">
        <v>173</v>
      </c>
      <c r="BM234" s="221" t="s">
        <v>339</v>
      </c>
    </row>
    <row r="235" spans="1:65" s="2" customFormat="1" ht="16.5" customHeight="1">
      <c r="A235" s="35"/>
      <c r="B235" s="36"/>
      <c r="C235" s="210" t="s">
        <v>340</v>
      </c>
      <c r="D235" s="210" t="s">
        <v>169</v>
      </c>
      <c r="E235" s="211" t="s">
        <v>341</v>
      </c>
      <c r="F235" s="212" t="s">
        <v>342</v>
      </c>
      <c r="G235" s="213" t="s">
        <v>172</v>
      </c>
      <c r="H235" s="214">
        <v>1.6</v>
      </c>
      <c r="I235" s="215"/>
      <c r="J235" s="214">
        <f>ROUND(I235*H235,2)</f>
        <v>0</v>
      </c>
      <c r="K235" s="216"/>
      <c r="L235" s="40"/>
      <c r="M235" s="217" t="s">
        <v>1</v>
      </c>
      <c r="N235" s="218" t="s">
        <v>40</v>
      </c>
      <c r="O235" s="72"/>
      <c r="P235" s="219">
        <f>O235*H235</f>
        <v>0</v>
      </c>
      <c r="Q235" s="219">
        <v>2.4533999999999998</v>
      </c>
      <c r="R235" s="219">
        <f>Q235*H235</f>
        <v>3.92544</v>
      </c>
      <c r="S235" s="219">
        <v>0</v>
      </c>
      <c r="T235" s="220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1" t="s">
        <v>173</v>
      </c>
      <c r="AT235" s="221" t="s">
        <v>169</v>
      </c>
      <c r="AU235" s="221" t="s">
        <v>85</v>
      </c>
      <c r="AY235" s="18" t="s">
        <v>167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8" t="s">
        <v>83</v>
      </c>
      <c r="BK235" s="222">
        <f>ROUND(I235*H235,2)</f>
        <v>0</v>
      </c>
      <c r="BL235" s="18" t="s">
        <v>173</v>
      </c>
      <c r="BM235" s="221" t="s">
        <v>343</v>
      </c>
    </row>
    <row r="236" spans="1:65" s="13" customFormat="1" ht="11.25">
      <c r="B236" s="223"/>
      <c r="C236" s="224"/>
      <c r="D236" s="225" t="s">
        <v>175</v>
      </c>
      <c r="E236" s="226" t="s">
        <v>1</v>
      </c>
      <c r="F236" s="227" t="s">
        <v>344</v>
      </c>
      <c r="G236" s="224"/>
      <c r="H236" s="226" t="s">
        <v>1</v>
      </c>
      <c r="I236" s="228"/>
      <c r="J236" s="224"/>
      <c r="K236" s="224"/>
      <c r="L236" s="229"/>
      <c r="M236" s="230"/>
      <c r="N236" s="231"/>
      <c r="O236" s="231"/>
      <c r="P236" s="231"/>
      <c r="Q236" s="231"/>
      <c r="R236" s="231"/>
      <c r="S236" s="231"/>
      <c r="T236" s="232"/>
      <c r="AT236" s="233" t="s">
        <v>175</v>
      </c>
      <c r="AU236" s="233" t="s">
        <v>85</v>
      </c>
      <c r="AV236" s="13" t="s">
        <v>83</v>
      </c>
      <c r="AW236" s="13" t="s">
        <v>31</v>
      </c>
      <c r="AX236" s="13" t="s">
        <v>75</v>
      </c>
      <c r="AY236" s="233" t="s">
        <v>167</v>
      </c>
    </row>
    <row r="237" spans="1:65" s="14" customFormat="1" ht="11.25">
      <c r="B237" s="234"/>
      <c r="C237" s="235"/>
      <c r="D237" s="225" t="s">
        <v>175</v>
      </c>
      <c r="E237" s="236" t="s">
        <v>1</v>
      </c>
      <c r="F237" s="237" t="s">
        <v>345</v>
      </c>
      <c r="G237" s="235"/>
      <c r="H237" s="238">
        <v>1.6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AT237" s="244" t="s">
        <v>175</v>
      </c>
      <c r="AU237" s="244" t="s">
        <v>85</v>
      </c>
      <c r="AV237" s="14" t="s">
        <v>85</v>
      </c>
      <c r="AW237" s="14" t="s">
        <v>31</v>
      </c>
      <c r="AX237" s="14" t="s">
        <v>83</v>
      </c>
      <c r="AY237" s="244" t="s">
        <v>167</v>
      </c>
    </row>
    <row r="238" spans="1:65" s="2" customFormat="1" ht="24" customHeight="1">
      <c r="A238" s="35"/>
      <c r="B238" s="36"/>
      <c r="C238" s="210" t="s">
        <v>346</v>
      </c>
      <c r="D238" s="210" t="s">
        <v>169</v>
      </c>
      <c r="E238" s="211" t="s">
        <v>347</v>
      </c>
      <c r="F238" s="212" t="s">
        <v>348</v>
      </c>
      <c r="G238" s="213" t="s">
        <v>230</v>
      </c>
      <c r="H238" s="214">
        <v>0.23</v>
      </c>
      <c r="I238" s="215"/>
      <c r="J238" s="214">
        <f>ROUND(I238*H238,2)</f>
        <v>0</v>
      </c>
      <c r="K238" s="216"/>
      <c r="L238" s="40"/>
      <c r="M238" s="217" t="s">
        <v>1</v>
      </c>
      <c r="N238" s="218" t="s">
        <v>40</v>
      </c>
      <c r="O238" s="72"/>
      <c r="P238" s="219">
        <f>O238*H238</f>
        <v>0</v>
      </c>
      <c r="Q238" s="219">
        <v>1.0525599999999999</v>
      </c>
      <c r="R238" s="219">
        <f>Q238*H238</f>
        <v>0.24208879999999999</v>
      </c>
      <c r="S238" s="219">
        <v>0</v>
      </c>
      <c r="T238" s="220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1" t="s">
        <v>173</v>
      </c>
      <c r="AT238" s="221" t="s">
        <v>169</v>
      </c>
      <c r="AU238" s="221" t="s">
        <v>85</v>
      </c>
      <c r="AY238" s="18" t="s">
        <v>167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8" t="s">
        <v>83</v>
      </c>
      <c r="BK238" s="222">
        <f>ROUND(I238*H238,2)</f>
        <v>0</v>
      </c>
      <c r="BL238" s="18" t="s">
        <v>173</v>
      </c>
      <c r="BM238" s="221" t="s">
        <v>349</v>
      </c>
    </row>
    <row r="239" spans="1:65" s="14" customFormat="1" ht="11.25">
      <c r="B239" s="234"/>
      <c r="C239" s="235"/>
      <c r="D239" s="225" t="s">
        <v>175</v>
      </c>
      <c r="E239" s="236" t="s">
        <v>1</v>
      </c>
      <c r="F239" s="237" t="s">
        <v>350</v>
      </c>
      <c r="G239" s="235"/>
      <c r="H239" s="238">
        <v>0.06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AT239" s="244" t="s">
        <v>175</v>
      </c>
      <c r="AU239" s="244" t="s">
        <v>85</v>
      </c>
      <c r="AV239" s="14" t="s">
        <v>85</v>
      </c>
      <c r="AW239" s="14" t="s">
        <v>31</v>
      </c>
      <c r="AX239" s="14" t="s">
        <v>75</v>
      </c>
      <c r="AY239" s="244" t="s">
        <v>167</v>
      </c>
    </row>
    <row r="240" spans="1:65" s="14" customFormat="1" ht="11.25">
      <c r="B240" s="234"/>
      <c r="C240" s="235"/>
      <c r="D240" s="225" t="s">
        <v>175</v>
      </c>
      <c r="E240" s="236" t="s">
        <v>1</v>
      </c>
      <c r="F240" s="237" t="s">
        <v>351</v>
      </c>
      <c r="G240" s="235"/>
      <c r="H240" s="238">
        <v>0.15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AT240" s="244" t="s">
        <v>175</v>
      </c>
      <c r="AU240" s="244" t="s">
        <v>85</v>
      </c>
      <c r="AV240" s="14" t="s">
        <v>85</v>
      </c>
      <c r="AW240" s="14" t="s">
        <v>31</v>
      </c>
      <c r="AX240" s="14" t="s">
        <v>75</v>
      </c>
      <c r="AY240" s="244" t="s">
        <v>167</v>
      </c>
    </row>
    <row r="241" spans="1:65" s="14" customFormat="1" ht="11.25">
      <c r="B241" s="234"/>
      <c r="C241" s="235"/>
      <c r="D241" s="225" t="s">
        <v>175</v>
      </c>
      <c r="E241" s="236" t="s">
        <v>1</v>
      </c>
      <c r="F241" s="237" t="s">
        <v>352</v>
      </c>
      <c r="G241" s="235"/>
      <c r="H241" s="238">
        <v>0.02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AT241" s="244" t="s">
        <v>175</v>
      </c>
      <c r="AU241" s="244" t="s">
        <v>85</v>
      </c>
      <c r="AV241" s="14" t="s">
        <v>85</v>
      </c>
      <c r="AW241" s="14" t="s">
        <v>31</v>
      </c>
      <c r="AX241" s="14" t="s">
        <v>75</v>
      </c>
      <c r="AY241" s="244" t="s">
        <v>167</v>
      </c>
    </row>
    <row r="242" spans="1:65" s="15" customFormat="1" ht="11.25">
      <c r="B242" s="245"/>
      <c r="C242" s="246"/>
      <c r="D242" s="225" t="s">
        <v>175</v>
      </c>
      <c r="E242" s="247" t="s">
        <v>1</v>
      </c>
      <c r="F242" s="248" t="s">
        <v>202</v>
      </c>
      <c r="G242" s="246"/>
      <c r="H242" s="249">
        <v>0.23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AT242" s="255" t="s">
        <v>175</v>
      </c>
      <c r="AU242" s="255" t="s">
        <v>85</v>
      </c>
      <c r="AV242" s="15" t="s">
        <v>173</v>
      </c>
      <c r="AW242" s="15" t="s">
        <v>31</v>
      </c>
      <c r="AX242" s="15" t="s">
        <v>83</v>
      </c>
      <c r="AY242" s="255" t="s">
        <v>167</v>
      </c>
    </row>
    <row r="243" spans="1:65" s="2" customFormat="1" ht="24" customHeight="1">
      <c r="A243" s="35"/>
      <c r="B243" s="36"/>
      <c r="C243" s="210" t="s">
        <v>353</v>
      </c>
      <c r="D243" s="210" t="s">
        <v>169</v>
      </c>
      <c r="E243" s="211" t="s">
        <v>354</v>
      </c>
      <c r="F243" s="212" t="s">
        <v>355</v>
      </c>
      <c r="G243" s="213" t="s">
        <v>236</v>
      </c>
      <c r="H243" s="214">
        <v>3.87</v>
      </c>
      <c r="I243" s="215"/>
      <c r="J243" s="214">
        <f>ROUND(I243*H243,2)</f>
        <v>0</v>
      </c>
      <c r="K243" s="216"/>
      <c r="L243" s="40"/>
      <c r="M243" s="217" t="s">
        <v>1</v>
      </c>
      <c r="N243" s="218" t="s">
        <v>40</v>
      </c>
      <c r="O243" s="72"/>
      <c r="P243" s="219">
        <f>O243*H243</f>
        <v>0</v>
      </c>
      <c r="Q243" s="219">
        <v>4.6499999999999996E-3</v>
      </c>
      <c r="R243" s="219">
        <f>Q243*H243</f>
        <v>1.7995499999999998E-2</v>
      </c>
      <c r="S243" s="219">
        <v>0</v>
      </c>
      <c r="T243" s="220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1" t="s">
        <v>173</v>
      </c>
      <c r="AT243" s="221" t="s">
        <v>169</v>
      </c>
      <c r="AU243" s="221" t="s">
        <v>85</v>
      </c>
      <c r="AY243" s="18" t="s">
        <v>167</v>
      </c>
      <c r="BE243" s="222">
        <f>IF(N243="základní",J243,0)</f>
        <v>0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18" t="s">
        <v>83</v>
      </c>
      <c r="BK243" s="222">
        <f>ROUND(I243*H243,2)</f>
        <v>0</v>
      </c>
      <c r="BL243" s="18" t="s">
        <v>173</v>
      </c>
      <c r="BM243" s="221" t="s">
        <v>356</v>
      </c>
    </row>
    <row r="244" spans="1:65" s="13" customFormat="1" ht="11.25">
      <c r="B244" s="223"/>
      <c r="C244" s="224"/>
      <c r="D244" s="225" t="s">
        <v>175</v>
      </c>
      <c r="E244" s="226" t="s">
        <v>1</v>
      </c>
      <c r="F244" s="227" t="s">
        <v>357</v>
      </c>
      <c r="G244" s="224"/>
      <c r="H244" s="226" t="s">
        <v>1</v>
      </c>
      <c r="I244" s="228"/>
      <c r="J244" s="224"/>
      <c r="K244" s="224"/>
      <c r="L244" s="229"/>
      <c r="M244" s="230"/>
      <c r="N244" s="231"/>
      <c r="O244" s="231"/>
      <c r="P244" s="231"/>
      <c r="Q244" s="231"/>
      <c r="R244" s="231"/>
      <c r="S244" s="231"/>
      <c r="T244" s="232"/>
      <c r="AT244" s="233" t="s">
        <v>175</v>
      </c>
      <c r="AU244" s="233" t="s">
        <v>85</v>
      </c>
      <c r="AV244" s="13" t="s">
        <v>83</v>
      </c>
      <c r="AW244" s="13" t="s">
        <v>31</v>
      </c>
      <c r="AX244" s="13" t="s">
        <v>75</v>
      </c>
      <c r="AY244" s="233" t="s">
        <v>167</v>
      </c>
    </row>
    <row r="245" spans="1:65" s="14" customFormat="1" ht="11.25">
      <c r="B245" s="234"/>
      <c r="C245" s="235"/>
      <c r="D245" s="225" t="s">
        <v>175</v>
      </c>
      <c r="E245" s="236" t="s">
        <v>1</v>
      </c>
      <c r="F245" s="237" t="s">
        <v>358</v>
      </c>
      <c r="G245" s="235"/>
      <c r="H245" s="238">
        <v>3.87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AT245" s="244" t="s">
        <v>175</v>
      </c>
      <c r="AU245" s="244" t="s">
        <v>85</v>
      </c>
      <c r="AV245" s="14" t="s">
        <v>85</v>
      </c>
      <c r="AW245" s="14" t="s">
        <v>31</v>
      </c>
      <c r="AX245" s="14" t="s">
        <v>83</v>
      </c>
      <c r="AY245" s="244" t="s">
        <v>167</v>
      </c>
    </row>
    <row r="246" spans="1:65" s="2" customFormat="1" ht="24" customHeight="1">
      <c r="A246" s="35"/>
      <c r="B246" s="36"/>
      <c r="C246" s="210" t="s">
        <v>359</v>
      </c>
      <c r="D246" s="210" t="s">
        <v>169</v>
      </c>
      <c r="E246" s="211" t="s">
        <v>360</v>
      </c>
      <c r="F246" s="212" t="s">
        <v>361</v>
      </c>
      <c r="G246" s="213" t="s">
        <v>236</v>
      </c>
      <c r="H246" s="214">
        <v>3.87</v>
      </c>
      <c r="I246" s="215"/>
      <c r="J246" s="214">
        <f>ROUND(I246*H246,2)</f>
        <v>0</v>
      </c>
      <c r="K246" s="216"/>
      <c r="L246" s="40"/>
      <c r="M246" s="217" t="s">
        <v>1</v>
      </c>
      <c r="N246" s="218" t="s">
        <v>40</v>
      </c>
      <c r="O246" s="72"/>
      <c r="P246" s="219">
        <f>O246*H246</f>
        <v>0</v>
      </c>
      <c r="Q246" s="219">
        <v>0</v>
      </c>
      <c r="R246" s="219">
        <f>Q246*H246</f>
        <v>0</v>
      </c>
      <c r="S246" s="219">
        <v>0</v>
      </c>
      <c r="T246" s="220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1" t="s">
        <v>173</v>
      </c>
      <c r="AT246" s="221" t="s">
        <v>169</v>
      </c>
      <c r="AU246" s="221" t="s">
        <v>85</v>
      </c>
      <c r="AY246" s="18" t="s">
        <v>167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18" t="s">
        <v>83</v>
      </c>
      <c r="BK246" s="222">
        <f>ROUND(I246*H246,2)</f>
        <v>0</v>
      </c>
      <c r="BL246" s="18" t="s">
        <v>173</v>
      </c>
      <c r="BM246" s="221" t="s">
        <v>362</v>
      </c>
    </row>
    <row r="247" spans="1:65" s="2" customFormat="1" ht="24" customHeight="1">
      <c r="A247" s="35"/>
      <c r="B247" s="36"/>
      <c r="C247" s="210" t="s">
        <v>363</v>
      </c>
      <c r="D247" s="210" t="s">
        <v>169</v>
      </c>
      <c r="E247" s="211" t="s">
        <v>364</v>
      </c>
      <c r="F247" s="212" t="s">
        <v>365</v>
      </c>
      <c r="G247" s="213" t="s">
        <v>236</v>
      </c>
      <c r="H247" s="214">
        <v>3.87</v>
      </c>
      <c r="I247" s="215"/>
      <c r="J247" s="214">
        <f>ROUND(I247*H247,2)</f>
        <v>0</v>
      </c>
      <c r="K247" s="216"/>
      <c r="L247" s="40"/>
      <c r="M247" s="217" t="s">
        <v>1</v>
      </c>
      <c r="N247" s="218" t="s">
        <v>40</v>
      </c>
      <c r="O247" s="72"/>
      <c r="P247" s="219">
        <f>O247*H247</f>
        <v>0</v>
      </c>
      <c r="Q247" s="219">
        <v>1.6100000000000001E-3</v>
      </c>
      <c r="R247" s="219">
        <f>Q247*H247</f>
        <v>6.2307000000000005E-3</v>
      </c>
      <c r="S247" s="219">
        <v>0</v>
      </c>
      <c r="T247" s="220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1" t="s">
        <v>173</v>
      </c>
      <c r="AT247" s="221" t="s">
        <v>169</v>
      </c>
      <c r="AU247" s="221" t="s">
        <v>85</v>
      </c>
      <c r="AY247" s="18" t="s">
        <v>167</v>
      </c>
      <c r="BE247" s="222">
        <f>IF(N247="základní",J247,0)</f>
        <v>0</v>
      </c>
      <c r="BF247" s="222">
        <f>IF(N247="snížená",J247,0)</f>
        <v>0</v>
      </c>
      <c r="BG247" s="222">
        <f>IF(N247="zákl. přenesená",J247,0)</f>
        <v>0</v>
      </c>
      <c r="BH247" s="222">
        <f>IF(N247="sníž. přenesená",J247,0)</f>
        <v>0</v>
      </c>
      <c r="BI247" s="222">
        <f>IF(N247="nulová",J247,0)</f>
        <v>0</v>
      </c>
      <c r="BJ247" s="18" t="s">
        <v>83</v>
      </c>
      <c r="BK247" s="222">
        <f>ROUND(I247*H247,2)</f>
        <v>0</v>
      </c>
      <c r="BL247" s="18" t="s">
        <v>173</v>
      </c>
      <c r="BM247" s="221" t="s">
        <v>366</v>
      </c>
    </row>
    <row r="248" spans="1:65" s="2" customFormat="1" ht="24" customHeight="1">
      <c r="A248" s="35"/>
      <c r="B248" s="36"/>
      <c r="C248" s="210" t="s">
        <v>367</v>
      </c>
      <c r="D248" s="210" t="s">
        <v>169</v>
      </c>
      <c r="E248" s="211" t="s">
        <v>368</v>
      </c>
      <c r="F248" s="212" t="s">
        <v>369</v>
      </c>
      <c r="G248" s="213" t="s">
        <v>236</v>
      </c>
      <c r="H248" s="214">
        <v>3.87</v>
      </c>
      <c r="I248" s="215"/>
      <c r="J248" s="214">
        <f>ROUND(I248*H248,2)</f>
        <v>0</v>
      </c>
      <c r="K248" s="216"/>
      <c r="L248" s="40"/>
      <c r="M248" s="217" t="s">
        <v>1</v>
      </c>
      <c r="N248" s="218" t="s">
        <v>40</v>
      </c>
      <c r="O248" s="72"/>
      <c r="P248" s="219">
        <f>O248*H248</f>
        <v>0</v>
      </c>
      <c r="Q248" s="219">
        <v>0</v>
      </c>
      <c r="R248" s="219">
        <f>Q248*H248</f>
        <v>0</v>
      </c>
      <c r="S248" s="219">
        <v>0</v>
      </c>
      <c r="T248" s="220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1" t="s">
        <v>173</v>
      </c>
      <c r="AT248" s="221" t="s">
        <v>169</v>
      </c>
      <c r="AU248" s="221" t="s">
        <v>85</v>
      </c>
      <c r="AY248" s="18" t="s">
        <v>167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8" t="s">
        <v>83</v>
      </c>
      <c r="BK248" s="222">
        <f>ROUND(I248*H248,2)</f>
        <v>0</v>
      </c>
      <c r="BL248" s="18" t="s">
        <v>173</v>
      </c>
      <c r="BM248" s="221" t="s">
        <v>370</v>
      </c>
    </row>
    <row r="249" spans="1:65" s="2" customFormat="1" ht="24" customHeight="1">
      <c r="A249" s="35"/>
      <c r="B249" s="36"/>
      <c r="C249" s="210" t="s">
        <v>371</v>
      </c>
      <c r="D249" s="210" t="s">
        <v>169</v>
      </c>
      <c r="E249" s="211" t="s">
        <v>372</v>
      </c>
      <c r="F249" s="212" t="s">
        <v>373</v>
      </c>
      <c r="G249" s="213" t="s">
        <v>236</v>
      </c>
      <c r="H249" s="214">
        <v>146</v>
      </c>
      <c r="I249" s="215"/>
      <c r="J249" s="214">
        <f>ROUND(I249*H249,2)</f>
        <v>0</v>
      </c>
      <c r="K249" s="216"/>
      <c r="L249" s="40"/>
      <c r="M249" s="217" t="s">
        <v>1</v>
      </c>
      <c r="N249" s="218" t="s">
        <v>40</v>
      </c>
      <c r="O249" s="72"/>
      <c r="P249" s="219">
        <f>O249*H249</f>
        <v>0</v>
      </c>
      <c r="Q249" s="219">
        <v>0</v>
      </c>
      <c r="R249" s="219">
        <f>Q249*H249</f>
        <v>0</v>
      </c>
      <c r="S249" s="219">
        <v>0</v>
      </c>
      <c r="T249" s="220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1" t="s">
        <v>173</v>
      </c>
      <c r="AT249" s="221" t="s">
        <v>169</v>
      </c>
      <c r="AU249" s="221" t="s">
        <v>85</v>
      </c>
      <c r="AY249" s="18" t="s">
        <v>167</v>
      </c>
      <c r="BE249" s="222">
        <f>IF(N249="základní",J249,0)</f>
        <v>0</v>
      </c>
      <c r="BF249" s="222">
        <f>IF(N249="snížená",J249,0)</f>
        <v>0</v>
      </c>
      <c r="BG249" s="222">
        <f>IF(N249="zákl. přenesená",J249,0)</f>
        <v>0</v>
      </c>
      <c r="BH249" s="222">
        <f>IF(N249="sníž. přenesená",J249,0)</f>
        <v>0</v>
      </c>
      <c r="BI249" s="222">
        <f>IF(N249="nulová",J249,0)</f>
        <v>0</v>
      </c>
      <c r="BJ249" s="18" t="s">
        <v>83</v>
      </c>
      <c r="BK249" s="222">
        <f>ROUND(I249*H249,2)</f>
        <v>0</v>
      </c>
      <c r="BL249" s="18" t="s">
        <v>173</v>
      </c>
      <c r="BM249" s="221" t="s">
        <v>374</v>
      </c>
    </row>
    <row r="250" spans="1:65" s="14" customFormat="1" ht="11.25">
      <c r="B250" s="234"/>
      <c r="C250" s="235"/>
      <c r="D250" s="225" t="s">
        <v>175</v>
      </c>
      <c r="E250" s="236" t="s">
        <v>1</v>
      </c>
      <c r="F250" s="237" t="s">
        <v>375</v>
      </c>
      <c r="G250" s="235"/>
      <c r="H250" s="238">
        <v>146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AT250" s="244" t="s">
        <v>175</v>
      </c>
      <c r="AU250" s="244" t="s">
        <v>85</v>
      </c>
      <c r="AV250" s="14" t="s">
        <v>85</v>
      </c>
      <c r="AW250" s="14" t="s">
        <v>31</v>
      </c>
      <c r="AX250" s="14" t="s">
        <v>83</v>
      </c>
      <c r="AY250" s="244" t="s">
        <v>167</v>
      </c>
    </row>
    <row r="251" spans="1:65" s="2" customFormat="1" ht="24" customHeight="1">
      <c r="A251" s="35"/>
      <c r="B251" s="36"/>
      <c r="C251" s="256" t="s">
        <v>376</v>
      </c>
      <c r="D251" s="256" t="s">
        <v>245</v>
      </c>
      <c r="E251" s="257" t="s">
        <v>377</v>
      </c>
      <c r="F251" s="258" t="s">
        <v>378</v>
      </c>
      <c r="G251" s="259" t="s">
        <v>236</v>
      </c>
      <c r="H251" s="260">
        <v>146</v>
      </c>
      <c r="I251" s="261"/>
      <c r="J251" s="260">
        <f>ROUND(I251*H251,2)</f>
        <v>0</v>
      </c>
      <c r="K251" s="262"/>
      <c r="L251" s="263"/>
      <c r="M251" s="264" t="s">
        <v>1</v>
      </c>
      <c r="N251" s="265" t="s">
        <v>40</v>
      </c>
      <c r="O251" s="72"/>
      <c r="P251" s="219">
        <f>O251*H251</f>
        <v>0</v>
      </c>
      <c r="Q251" s="219">
        <v>9.4000000000000004E-3</v>
      </c>
      <c r="R251" s="219">
        <f>Q251*H251</f>
        <v>1.3724000000000001</v>
      </c>
      <c r="S251" s="219">
        <v>0</v>
      </c>
      <c r="T251" s="220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1" t="s">
        <v>359</v>
      </c>
      <c r="AT251" s="221" t="s">
        <v>245</v>
      </c>
      <c r="AU251" s="221" t="s">
        <v>85</v>
      </c>
      <c r="AY251" s="18" t="s">
        <v>167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8" t="s">
        <v>83</v>
      </c>
      <c r="BK251" s="222">
        <f>ROUND(I251*H251,2)</f>
        <v>0</v>
      </c>
      <c r="BL251" s="18" t="s">
        <v>264</v>
      </c>
      <c r="BM251" s="221" t="s">
        <v>379</v>
      </c>
    </row>
    <row r="252" spans="1:65" s="13" customFormat="1" ht="11.25">
      <c r="B252" s="223"/>
      <c r="C252" s="224"/>
      <c r="D252" s="225" t="s">
        <v>175</v>
      </c>
      <c r="E252" s="226" t="s">
        <v>1</v>
      </c>
      <c r="F252" s="227" t="s">
        <v>380</v>
      </c>
      <c r="G252" s="224"/>
      <c r="H252" s="226" t="s">
        <v>1</v>
      </c>
      <c r="I252" s="228"/>
      <c r="J252" s="224"/>
      <c r="K252" s="224"/>
      <c r="L252" s="229"/>
      <c r="M252" s="230"/>
      <c r="N252" s="231"/>
      <c r="O252" s="231"/>
      <c r="P252" s="231"/>
      <c r="Q252" s="231"/>
      <c r="R252" s="231"/>
      <c r="S252" s="231"/>
      <c r="T252" s="232"/>
      <c r="AT252" s="233" t="s">
        <v>175</v>
      </c>
      <c r="AU252" s="233" t="s">
        <v>85</v>
      </c>
      <c r="AV252" s="13" t="s">
        <v>83</v>
      </c>
      <c r="AW252" s="13" t="s">
        <v>31</v>
      </c>
      <c r="AX252" s="13" t="s">
        <v>75</v>
      </c>
      <c r="AY252" s="233" t="s">
        <v>167</v>
      </c>
    </row>
    <row r="253" spans="1:65" s="14" customFormat="1" ht="11.25">
      <c r="B253" s="234"/>
      <c r="C253" s="235"/>
      <c r="D253" s="225" t="s">
        <v>175</v>
      </c>
      <c r="E253" s="236" t="s">
        <v>1</v>
      </c>
      <c r="F253" s="237" t="s">
        <v>381</v>
      </c>
      <c r="G253" s="235"/>
      <c r="H253" s="238">
        <v>146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AT253" s="244" t="s">
        <v>175</v>
      </c>
      <c r="AU253" s="244" t="s">
        <v>85</v>
      </c>
      <c r="AV253" s="14" t="s">
        <v>85</v>
      </c>
      <c r="AW253" s="14" t="s">
        <v>31</v>
      </c>
      <c r="AX253" s="14" t="s">
        <v>83</v>
      </c>
      <c r="AY253" s="244" t="s">
        <v>167</v>
      </c>
    </row>
    <row r="254" spans="1:65" s="2" customFormat="1" ht="16.5" customHeight="1">
      <c r="A254" s="35"/>
      <c r="B254" s="36"/>
      <c r="C254" s="256" t="s">
        <v>382</v>
      </c>
      <c r="D254" s="256" t="s">
        <v>245</v>
      </c>
      <c r="E254" s="257" t="s">
        <v>383</v>
      </c>
      <c r="F254" s="258" t="s">
        <v>384</v>
      </c>
      <c r="G254" s="259" t="s">
        <v>236</v>
      </c>
      <c r="H254" s="260">
        <v>146</v>
      </c>
      <c r="I254" s="261"/>
      <c r="J254" s="260">
        <f>ROUND(I254*H254,2)</f>
        <v>0</v>
      </c>
      <c r="K254" s="262"/>
      <c r="L254" s="263"/>
      <c r="M254" s="264" t="s">
        <v>1</v>
      </c>
      <c r="N254" s="265" t="s">
        <v>40</v>
      </c>
      <c r="O254" s="72"/>
      <c r="P254" s="219">
        <f>O254*H254</f>
        <v>0</v>
      </c>
      <c r="Q254" s="219">
        <v>0</v>
      </c>
      <c r="R254" s="219">
        <f>Q254*H254</f>
        <v>0</v>
      </c>
      <c r="S254" s="219">
        <v>0</v>
      </c>
      <c r="T254" s="220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1" t="s">
        <v>359</v>
      </c>
      <c r="AT254" s="221" t="s">
        <v>245</v>
      </c>
      <c r="AU254" s="221" t="s">
        <v>85</v>
      </c>
      <c r="AY254" s="18" t="s">
        <v>167</v>
      </c>
      <c r="BE254" s="222">
        <f>IF(N254="základní",J254,0)</f>
        <v>0</v>
      </c>
      <c r="BF254" s="222">
        <f>IF(N254="snížená",J254,0)</f>
        <v>0</v>
      </c>
      <c r="BG254" s="222">
        <f>IF(N254="zákl. přenesená",J254,0)</f>
        <v>0</v>
      </c>
      <c r="BH254" s="222">
        <f>IF(N254="sníž. přenesená",J254,0)</f>
        <v>0</v>
      </c>
      <c r="BI254" s="222">
        <f>IF(N254="nulová",J254,0)</f>
        <v>0</v>
      </c>
      <c r="BJ254" s="18" t="s">
        <v>83</v>
      </c>
      <c r="BK254" s="222">
        <f>ROUND(I254*H254,2)</f>
        <v>0</v>
      </c>
      <c r="BL254" s="18" t="s">
        <v>264</v>
      </c>
      <c r="BM254" s="221" t="s">
        <v>385</v>
      </c>
    </row>
    <row r="255" spans="1:65" s="2" customFormat="1" ht="24" customHeight="1">
      <c r="A255" s="35"/>
      <c r="B255" s="36"/>
      <c r="C255" s="256" t="s">
        <v>386</v>
      </c>
      <c r="D255" s="256" t="s">
        <v>245</v>
      </c>
      <c r="E255" s="257" t="s">
        <v>387</v>
      </c>
      <c r="F255" s="258" t="s">
        <v>388</v>
      </c>
      <c r="G255" s="259" t="s">
        <v>338</v>
      </c>
      <c r="H255" s="260">
        <v>26</v>
      </c>
      <c r="I255" s="261"/>
      <c r="J255" s="260">
        <f>ROUND(I255*H255,2)</f>
        <v>0</v>
      </c>
      <c r="K255" s="262"/>
      <c r="L255" s="263"/>
      <c r="M255" s="264" t="s">
        <v>1</v>
      </c>
      <c r="N255" s="265" t="s">
        <v>40</v>
      </c>
      <c r="O255" s="72"/>
      <c r="P255" s="219">
        <f>O255*H255</f>
        <v>0</v>
      </c>
      <c r="Q255" s="219">
        <v>1.0000000000000001E-5</v>
      </c>
      <c r="R255" s="219">
        <f>Q255*H255</f>
        <v>2.6000000000000003E-4</v>
      </c>
      <c r="S255" s="219">
        <v>0</v>
      </c>
      <c r="T255" s="220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1" t="s">
        <v>359</v>
      </c>
      <c r="AT255" s="221" t="s">
        <v>245</v>
      </c>
      <c r="AU255" s="221" t="s">
        <v>85</v>
      </c>
      <c r="AY255" s="18" t="s">
        <v>167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8" t="s">
        <v>83</v>
      </c>
      <c r="BK255" s="222">
        <f>ROUND(I255*H255,2)</f>
        <v>0</v>
      </c>
      <c r="BL255" s="18" t="s">
        <v>264</v>
      </c>
      <c r="BM255" s="221" t="s">
        <v>389</v>
      </c>
    </row>
    <row r="256" spans="1:65" s="14" customFormat="1" ht="11.25">
      <c r="B256" s="234"/>
      <c r="C256" s="235"/>
      <c r="D256" s="225" t="s">
        <v>175</v>
      </c>
      <c r="E256" s="236" t="s">
        <v>1</v>
      </c>
      <c r="F256" s="237" t="s">
        <v>390</v>
      </c>
      <c r="G256" s="235"/>
      <c r="H256" s="238">
        <v>26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AT256" s="244" t="s">
        <v>175</v>
      </c>
      <c r="AU256" s="244" t="s">
        <v>85</v>
      </c>
      <c r="AV256" s="14" t="s">
        <v>85</v>
      </c>
      <c r="AW256" s="14" t="s">
        <v>31</v>
      </c>
      <c r="AX256" s="14" t="s">
        <v>83</v>
      </c>
      <c r="AY256" s="244" t="s">
        <v>167</v>
      </c>
    </row>
    <row r="257" spans="1:65" s="12" customFormat="1" ht="22.9" customHeight="1">
      <c r="B257" s="194"/>
      <c r="C257" s="195"/>
      <c r="D257" s="196" t="s">
        <v>74</v>
      </c>
      <c r="E257" s="208" t="s">
        <v>194</v>
      </c>
      <c r="F257" s="208" t="s">
        <v>391</v>
      </c>
      <c r="G257" s="195"/>
      <c r="H257" s="195"/>
      <c r="I257" s="198"/>
      <c r="J257" s="209">
        <f>BK257</f>
        <v>0</v>
      </c>
      <c r="K257" s="195"/>
      <c r="L257" s="200"/>
      <c r="M257" s="201"/>
      <c r="N257" s="202"/>
      <c r="O257" s="202"/>
      <c r="P257" s="203">
        <f>SUM(P258:P269)</f>
        <v>0</v>
      </c>
      <c r="Q257" s="202"/>
      <c r="R257" s="203">
        <f>SUM(R258:R269)</f>
        <v>2.2133250000000002</v>
      </c>
      <c r="S257" s="202"/>
      <c r="T257" s="204">
        <f>SUM(T258:T269)</f>
        <v>0</v>
      </c>
      <c r="AR257" s="205" t="s">
        <v>83</v>
      </c>
      <c r="AT257" s="206" t="s">
        <v>74</v>
      </c>
      <c r="AU257" s="206" t="s">
        <v>83</v>
      </c>
      <c r="AY257" s="205" t="s">
        <v>167</v>
      </c>
      <c r="BK257" s="207">
        <f>SUM(BK258:BK269)</f>
        <v>0</v>
      </c>
    </row>
    <row r="258" spans="1:65" s="2" customFormat="1" ht="24" customHeight="1">
      <c r="A258" s="35"/>
      <c r="B258" s="36"/>
      <c r="C258" s="210" t="s">
        <v>392</v>
      </c>
      <c r="D258" s="210" t="s">
        <v>169</v>
      </c>
      <c r="E258" s="211" t="s">
        <v>393</v>
      </c>
      <c r="F258" s="212" t="s">
        <v>394</v>
      </c>
      <c r="G258" s="213" t="s">
        <v>236</v>
      </c>
      <c r="H258" s="214">
        <v>10.1</v>
      </c>
      <c r="I258" s="215"/>
      <c r="J258" s="214">
        <f>ROUND(I258*H258,2)</f>
        <v>0</v>
      </c>
      <c r="K258" s="216"/>
      <c r="L258" s="40"/>
      <c r="M258" s="217" t="s">
        <v>1</v>
      </c>
      <c r="N258" s="218" t="s">
        <v>40</v>
      </c>
      <c r="O258" s="72"/>
      <c r="P258" s="219">
        <f>O258*H258</f>
        <v>0</v>
      </c>
      <c r="Q258" s="219">
        <v>0</v>
      </c>
      <c r="R258" s="219">
        <f>Q258*H258</f>
        <v>0</v>
      </c>
      <c r="S258" s="219">
        <v>0</v>
      </c>
      <c r="T258" s="220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1" t="s">
        <v>173</v>
      </c>
      <c r="AT258" s="221" t="s">
        <v>169</v>
      </c>
      <c r="AU258" s="221" t="s">
        <v>85</v>
      </c>
      <c r="AY258" s="18" t="s">
        <v>167</v>
      </c>
      <c r="BE258" s="222">
        <f>IF(N258="základní",J258,0)</f>
        <v>0</v>
      </c>
      <c r="BF258" s="222">
        <f>IF(N258="snížená",J258,0)</f>
        <v>0</v>
      </c>
      <c r="BG258" s="222">
        <f>IF(N258="zákl. přenesená",J258,0)</f>
        <v>0</v>
      </c>
      <c r="BH258" s="222">
        <f>IF(N258="sníž. přenesená",J258,0)</f>
        <v>0</v>
      </c>
      <c r="BI258" s="222">
        <f>IF(N258="nulová",J258,0)</f>
        <v>0</v>
      </c>
      <c r="BJ258" s="18" t="s">
        <v>83</v>
      </c>
      <c r="BK258" s="222">
        <f>ROUND(I258*H258,2)</f>
        <v>0</v>
      </c>
      <c r="BL258" s="18" t="s">
        <v>173</v>
      </c>
      <c r="BM258" s="221" t="s">
        <v>395</v>
      </c>
    </row>
    <row r="259" spans="1:65" s="13" customFormat="1" ht="11.25">
      <c r="B259" s="223"/>
      <c r="C259" s="224"/>
      <c r="D259" s="225" t="s">
        <v>175</v>
      </c>
      <c r="E259" s="226" t="s">
        <v>1</v>
      </c>
      <c r="F259" s="227" t="s">
        <v>396</v>
      </c>
      <c r="G259" s="224"/>
      <c r="H259" s="226" t="s">
        <v>1</v>
      </c>
      <c r="I259" s="228"/>
      <c r="J259" s="224"/>
      <c r="K259" s="224"/>
      <c r="L259" s="229"/>
      <c r="M259" s="230"/>
      <c r="N259" s="231"/>
      <c r="O259" s="231"/>
      <c r="P259" s="231"/>
      <c r="Q259" s="231"/>
      <c r="R259" s="231"/>
      <c r="S259" s="231"/>
      <c r="T259" s="232"/>
      <c r="AT259" s="233" t="s">
        <v>175</v>
      </c>
      <c r="AU259" s="233" t="s">
        <v>85</v>
      </c>
      <c r="AV259" s="13" t="s">
        <v>83</v>
      </c>
      <c r="AW259" s="13" t="s">
        <v>31</v>
      </c>
      <c r="AX259" s="13" t="s">
        <v>75</v>
      </c>
      <c r="AY259" s="233" t="s">
        <v>167</v>
      </c>
    </row>
    <row r="260" spans="1:65" s="14" customFormat="1" ht="11.25">
      <c r="B260" s="234"/>
      <c r="C260" s="235"/>
      <c r="D260" s="225" t="s">
        <v>175</v>
      </c>
      <c r="E260" s="236" t="s">
        <v>1</v>
      </c>
      <c r="F260" s="237" t="s">
        <v>397</v>
      </c>
      <c r="G260" s="235"/>
      <c r="H260" s="238">
        <v>10.1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AT260" s="244" t="s">
        <v>175</v>
      </c>
      <c r="AU260" s="244" t="s">
        <v>85</v>
      </c>
      <c r="AV260" s="14" t="s">
        <v>85</v>
      </c>
      <c r="AW260" s="14" t="s">
        <v>31</v>
      </c>
      <c r="AX260" s="14" t="s">
        <v>83</v>
      </c>
      <c r="AY260" s="244" t="s">
        <v>167</v>
      </c>
    </row>
    <row r="261" spans="1:65" s="2" customFormat="1" ht="24" customHeight="1">
      <c r="A261" s="35"/>
      <c r="B261" s="36"/>
      <c r="C261" s="210" t="s">
        <v>398</v>
      </c>
      <c r="D261" s="210" t="s">
        <v>169</v>
      </c>
      <c r="E261" s="211" t="s">
        <v>399</v>
      </c>
      <c r="F261" s="212" t="s">
        <v>400</v>
      </c>
      <c r="G261" s="213" t="s">
        <v>236</v>
      </c>
      <c r="H261" s="214">
        <v>10.1</v>
      </c>
      <c r="I261" s="215"/>
      <c r="J261" s="214">
        <f>ROUND(I261*H261,2)</f>
        <v>0</v>
      </c>
      <c r="K261" s="216"/>
      <c r="L261" s="40"/>
      <c r="M261" s="217" t="s">
        <v>1</v>
      </c>
      <c r="N261" s="218" t="s">
        <v>40</v>
      </c>
      <c r="O261" s="72"/>
      <c r="P261" s="219">
        <f>O261*H261</f>
        <v>0</v>
      </c>
      <c r="Q261" s="219">
        <v>0</v>
      </c>
      <c r="R261" s="219">
        <f>Q261*H261</f>
        <v>0</v>
      </c>
      <c r="S261" s="219">
        <v>0</v>
      </c>
      <c r="T261" s="220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1" t="s">
        <v>173</v>
      </c>
      <c r="AT261" s="221" t="s">
        <v>169</v>
      </c>
      <c r="AU261" s="221" t="s">
        <v>85</v>
      </c>
      <c r="AY261" s="18" t="s">
        <v>167</v>
      </c>
      <c r="BE261" s="222">
        <f>IF(N261="základní",J261,0)</f>
        <v>0</v>
      </c>
      <c r="BF261" s="222">
        <f>IF(N261="snížená",J261,0)</f>
        <v>0</v>
      </c>
      <c r="BG261" s="222">
        <f>IF(N261="zákl. přenesená",J261,0)</f>
        <v>0</v>
      </c>
      <c r="BH261" s="222">
        <f>IF(N261="sníž. přenesená",J261,0)</f>
        <v>0</v>
      </c>
      <c r="BI261" s="222">
        <f>IF(N261="nulová",J261,0)</f>
        <v>0</v>
      </c>
      <c r="BJ261" s="18" t="s">
        <v>83</v>
      </c>
      <c r="BK261" s="222">
        <f>ROUND(I261*H261,2)</f>
        <v>0</v>
      </c>
      <c r="BL261" s="18" t="s">
        <v>173</v>
      </c>
      <c r="BM261" s="221" t="s">
        <v>401</v>
      </c>
    </row>
    <row r="262" spans="1:65" s="13" customFormat="1" ht="11.25">
      <c r="B262" s="223"/>
      <c r="C262" s="224"/>
      <c r="D262" s="225" t="s">
        <v>175</v>
      </c>
      <c r="E262" s="226" t="s">
        <v>1</v>
      </c>
      <c r="F262" s="227" t="s">
        <v>396</v>
      </c>
      <c r="G262" s="224"/>
      <c r="H262" s="226" t="s">
        <v>1</v>
      </c>
      <c r="I262" s="228"/>
      <c r="J262" s="224"/>
      <c r="K262" s="224"/>
      <c r="L262" s="229"/>
      <c r="M262" s="230"/>
      <c r="N262" s="231"/>
      <c r="O262" s="231"/>
      <c r="P262" s="231"/>
      <c r="Q262" s="231"/>
      <c r="R262" s="231"/>
      <c r="S262" s="231"/>
      <c r="T262" s="232"/>
      <c r="AT262" s="233" t="s">
        <v>175</v>
      </c>
      <c r="AU262" s="233" t="s">
        <v>85</v>
      </c>
      <c r="AV262" s="13" t="s">
        <v>83</v>
      </c>
      <c r="AW262" s="13" t="s">
        <v>31</v>
      </c>
      <c r="AX262" s="13" t="s">
        <v>75</v>
      </c>
      <c r="AY262" s="233" t="s">
        <v>167</v>
      </c>
    </row>
    <row r="263" spans="1:65" s="13" customFormat="1" ht="11.25">
      <c r="B263" s="223"/>
      <c r="C263" s="224"/>
      <c r="D263" s="225" t="s">
        <v>175</v>
      </c>
      <c r="E263" s="226" t="s">
        <v>1</v>
      </c>
      <c r="F263" s="227" t="s">
        <v>402</v>
      </c>
      <c r="G263" s="224"/>
      <c r="H263" s="226" t="s">
        <v>1</v>
      </c>
      <c r="I263" s="228"/>
      <c r="J263" s="224"/>
      <c r="K263" s="224"/>
      <c r="L263" s="229"/>
      <c r="M263" s="230"/>
      <c r="N263" s="231"/>
      <c r="O263" s="231"/>
      <c r="P263" s="231"/>
      <c r="Q263" s="231"/>
      <c r="R263" s="231"/>
      <c r="S263" s="231"/>
      <c r="T263" s="232"/>
      <c r="AT263" s="233" t="s">
        <v>175</v>
      </c>
      <c r="AU263" s="233" t="s">
        <v>85</v>
      </c>
      <c r="AV263" s="13" t="s">
        <v>83</v>
      </c>
      <c r="AW263" s="13" t="s">
        <v>31</v>
      </c>
      <c r="AX263" s="13" t="s">
        <v>75</v>
      </c>
      <c r="AY263" s="233" t="s">
        <v>167</v>
      </c>
    </row>
    <row r="264" spans="1:65" s="14" customFormat="1" ht="11.25">
      <c r="B264" s="234"/>
      <c r="C264" s="235"/>
      <c r="D264" s="225" t="s">
        <v>175</v>
      </c>
      <c r="E264" s="236" t="s">
        <v>1</v>
      </c>
      <c r="F264" s="237" t="s">
        <v>397</v>
      </c>
      <c r="G264" s="235"/>
      <c r="H264" s="238">
        <v>10.1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AT264" s="244" t="s">
        <v>175</v>
      </c>
      <c r="AU264" s="244" t="s">
        <v>85</v>
      </c>
      <c r="AV264" s="14" t="s">
        <v>85</v>
      </c>
      <c r="AW264" s="14" t="s">
        <v>31</v>
      </c>
      <c r="AX264" s="14" t="s">
        <v>83</v>
      </c>
      <c r="AY264" s="244" t="s">
        <v>167</v>
      </c>
    </row>
    <row r="265" spans="1:65" s="2" customFormat="1" ht="24" customHeight="1">
      <c r="A265" s="35"/>
      <c r="B265" s="36"/>
      <c r="C265" s="210" t="s">
        <v>403</v>
      </c>
      <c r="D265" s="210" t="s">
        <v>169</v>
      </c>
      <c r="E265" s="211" t="s">
        <v>404</v>
      </c>
      <c r="F265" s="212" t="s">
        <v>405</v>
      </c>
      <c r="G265" s="213" t="s">
        <v>236</v>
      </c>
      <c r="H265" s="214">
        <v>10.1</v>
      </c>
      <c r="I265" s="215"/>
      <c r="J265" s="214">
        <f>ROUND(I265*H265,2)</f>
        <v>0</v>
      </c>
      <c r="K265" s="216"/>
      <c r="L265" s="40"/>
      <c r="M265" s="217" t="s">
        <v>1</v>
      </c>
      <c r="N265" s="218" t="s">
        <v>40</v>
      </c>
      <c r="O265" s="72"/>
      <c r="P265" s="219">
        <f>O265*H265</f>
        <v>0</v>
      </c>
      <c r="Q265" s="219">
        <v>8.4250000000000005E-2</v>
      </c>
      <c r="R265" s="219">
        <f>Q265*H265</f>
        <v>0.85092500000000004</v>
      </c>
      <c r="S265" s="219">
        <v>0</v>
      </c>
      <c r="T265" s="220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1" t="s">
        <v>173</v>
      </c>
      <c r="AT265" s="221" t="s">
        <v>169</v>
      </c>
      <c r="AU265" s="221" t="s">
        <v>85</v>
      </c>
      <c r="AY265" s="18" t="s">
        <v>167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18" t="s">
        <v>83</v>
      </c>
      <c r="BK265" s="222">
        <f>ROUND(I265*H265,2)</f>
        <v>0</v>
      </c>
      <c r="BL265" s="18" t="s">
        <v>173</v>
      </c>
      <c r="BM265" s="221" t="s">
        <v>406</v>
      </c>
    </row>
    <row r="266" spans="1:65" s="13" customFormat="1" ht="11.25">
      <c r="B266" s="223"/>
      <c r="C266" s="224"/>
      <c r="D266" s="225" t="s">
        <v>175</v>
      </c>
      <c r="E266" s="226" t="s">
        <v>1</v>
      </c>
      <c r="F266" s="227" t="s">
        <v>396</v>
      </c>
      <c r="G266" s="224"/>
      <c r="H266" s="226" t="s">
        <v>1</v>
      </c>
      <c r="I266" s="228"/>
      <c r="J266" s="224"/>
      <c r="K266" s="224"/>
      <c r="L266" s="229"/>
      <c r="M266" s="230"/>
      <c r="N266" s="231"/>
      <c r="O266" s="231"/>
      <c r="P266" s="231"/>
      <c r="Q266" s="231"/>
      <c r="R266" s="231"/>
      <c r="S266" s="231"/>
      <c r="T266" s="232"/>
      <c r="AT266" s="233" t="s">
        <v>175</v>
      </c>
      <c r="AU266" s="233" t="s">
        <v>85</v>
      </c>
      <c r="AV266" s="13" t="s">
        <v>83</v>
      </c>
      <c r="AW266" s="13" t="s">
        <v>31</v>
      </c>
      <c r="AX266" s="13" t="s">
        <v>75</v>
      </c>
      <c r="AY266" s="233" t="s">
        <v>167</v>
      </c>
    </row>
    <row r="267" spans="1:65" s="14" customFormat="1" ht="11.25">
      <c r="B267" s="234"/>
      <c r="C267" s="235"/>
      <c r="D267" s="225" t="s">
        <v>175</v>
      </c>
      <c r="E267" s="236" t="s">
        <v>1</v>
      </c>
      <c r="F267" s="237" t="s">
        <v>397</v>
      </c>
      <c r="G267" s="235"/>
      <c r="H267" s="238">
        <v>10.1</v>
      </c>
      <c r="I267" s="239"/>
      <c r="J267" s="235"/>
      <c r="K267" s="235"/>
      <c r="L267" s="240"/>
      <c r="M267" s="241"/>
      <c r="N267" s="242"/>
      <c r="O267" s="242"/>
      <c r="P267" s="242"/>
      <c r="Q267" s="242"/>
      <c r="R267" s="242"/>
      <c r="S267" s="242"/>
      <c r="T267" s="243"/>
      <c r="AT267" s="244" t="s">
        <v>175</v>
      </c>
      <c r="AU267" s="244" t="s">
        <v>85</v>
      </c>
      <c r="AV267" s="14" t="s">
        <v>85</v>
      </c>
      <c r="AW267" s="14" t="s">
        <v>31</v>
      </c>
      <c r="AX267" s="14" t="s">
        <v>83</v>
      </c>
      <c r="AY267" s="244" t="s">
        <v>167</v>
      </c>
    </row>
    <row r="268" spans="1:65" s="2" customFormat="1" ht="16.5" customHeight="1">
      <c r="A268" s="35"/>
      <c r="B268" s="36"/>
      <c r="C268" s="256" t="s">
        <v>407</v>
      </c>
      <c r="D268" s="256" t="s">
        <v>245</v>
      </c>
      <c r="E268" s="257" t="s">
        <v>408</v>
      </c>
      <c r="F268" s="258" t="s">
        <v>409</v>
      </c>
      <c r="G268" s="259" t="s">
        <v>236</v>
      </c>
      <c r="H268" s="260">
        <v>10.4</v>
      </c>
      <c r="I268" s="261"/>
      <c r="J268" s="260">
        <f>ROUND(I268*H268,2)</f>
        <v>0</v>
      </c>
      <c r="K268" s="262"/>
      <c r="L268" s="263"/>
      <c r="M268" s="264" t="s">
        <v>1</v>
      </c>
      <c r="N268" s="265" t="s">
        <v>40</v>
      </c>
      <c r="O268" s="72"/>
      <c r="P268" s="219">
        <f>O268*H268</f>
        <v>0</v>
      </c>
      <c r="Q268" s="219">
        <v>0.13100000000000001</v>
      </c>
      <c r="R268" s="219">
        <f>Q268*H268</f>
        <v>1.3624000000000001</v>
      </c>
      <c r="S268" s="219">
        <v>0</v>
      </c>
      <c r="T268" s="220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1" t="s">
        <v>217</v>
      </c>
      <c r="AT268" s="221" t="s">
        <v>245</v>
      </c>
      <c r="AU268" s="221" t="s">
        <v>85</v>
      </c>
      <c r="AY268" s="18" t="s">
        <v>167</v>
      </c>
      <c r="BE268" s="222">
        <f>IF(N268="základní",J268,0)</f>
        <v>0</v>
      </c>
      <c r="BF268" s="222">
        <f>IF(N268="snížená",J268,0)</f>
        <v>0</v>
      </c>
      <c r="BG268" s="222">
        <f>IF(N268="zákl. přenesená",J268,0)</f>
        <v>0</v>
      </c>
      <c r="BH268" s="222">
        <f>IF(N268="sníž. přenesená",J268,0)</f>
        <v>0</v>
      </c>
      <c r="BI268" s="222">
        <f>IF(N268="nulová",J268,0)</f>
        <v>0</v>
      </c>
      <c r="BJ268" s="18" t="s">
        <v>83</v>
      </c>
      <c r="BK268" s="222">
        <f>ROUND(I268*H268,2)</f>
        <v>0</v>
      </c>
      <c r="BL268" s="18" t="s">
        <v>173</v>
      </c>
      <c r="BM268" s="221" t="s">
        <v>410</v>
      </c>
    </row>
    <row r="269" spans="1:65" s="14" customFormat="1" ht="11.25">
      <c r="B269" s="234"/>
      <c r="C269" s="235"/>
      <c r="D269" s="225" t="s">
        <v>175</v>
      </c>
      <c r="E269" s="236" t="s">
        <v>1</v>
      </c>
      <c r="F269" s="237" t="s">
        <v>411</v>
      </c>
      <c r="G269" s="235"/>
      <c r="H269" s="238">
        <v>10.4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AT269" s="244" t="s">
        <v>175</v>
      </c>
      <c r="AU269" s="244" t="s">
        <v>85</v>
      </c>
      <c r="AV269" s="14" t="s">
        <v>85</v>
      </c>
      <c r="AW269" s="14" t="s">
        <v>31</v>
      </c>
      <c r="AX269" s="14" t="s">
        <v>83</v>
      </c>
      <c r="AY269" s="244" t="s">
        <v>167</v>
      </c>
    </row>
    <row r="270" spans="1:65" s="12" customFormat="1" ht="22.9" customHeight="1">
      <c r="B270" s="194"/>
      <c r="C270" s="195"/>
      <c r="D270" s="196" t="s">
        <v>74</v>
      </c>
      <c r="E270" s="208" t="s">
        <v>203</v>
      </c>
      <c r="F270" s="208" t="s">
        <v>412</v>
      </c>
      <c r="G270" s="195"/>
      <c r="H270" s="195"/>
      <c r="I270" s="198"/>
      <c r="J270" s="209">
        <f>BK270</f>
        <v>0</v>
      </c>
      <c r="K270" s="195"/>
      <c r="L270" s="200"/>
      <c r="M270" s="201"/>
      <c r="N270" s="202"/>
      <c r="O270" s="202"/>
      <c r="P270" s="203">
        <f>SUM(P271:P359)</f>
        <v>0</v>
      </c>
      <c r="Q270" s="202"/>
      <c r="R270" s="203">
        <f>SUM(R271:R359)</f>
        <v>107.3463179</v>
      </c>
      <c r="S270" s="202"/>
      <c r="T270" s="204">
        <f>SUM(T271:T359)</f>
        <v>0</v>
      </c>
      <c r="AR270" s="205" t="s">
        <v>83</v>
      </c>
      <c r="AT270" s="206" t="s">
        <v>74</v>
      </c>
      <c r="AU270" s="206" t="s">
        <v>83</v>
      </c>
      <c r="AY270" s="205" t="s">
        <v>167</v>
      </c>
      <c r="BK270" s="207">
        <f>SUM(BK271:BK359)</f>
        <v>0</v>
      </c>
    </row>
    <row r="271" spans="1:65" s="2" customFormat="1" ht="24" customHeight="1">
      <c r="A271" s="35"/>
      <c r="B271" s="36"/>
      <c r="C271" s="210" t="s">
        <v>413</v>
      </c>
      <c r="D271" s="210" t="s">
        <v>169</v>
      </c>
      <c r="E271" s="211" t="s">
        <v>414</v>
      </c>
      <c r="F271" s="212" t="s">
        <v>415</v>
      </c>
      <c r="G271" s="213" t="s">
        <v>236</v>
      </c>
      <c r="H271" s="214">
        <v>325</v>
      </c>
      <c r="I271" s="215"/>
      <c r="J271" s="214">
        <f>ROUND(I271*H271,2)</f>
        <v>0</v>
      </c>
      <c r="K271" s="216"/>
      <c r="L271" s="40"/>
      <c r="M271" s="217" t="s">
        <v>1</v>
      </c>
      <c r="N271" s="218" t="s">
        <v>40</v>
      </c>
      <c r="O271" s="72"/>
      <c r="P271" s="219">
        <f>O271*H271</f>
        <v>0</v>
      </c>
      <c r="Q271" s="219">
        <v>1.3129999999999999E-2</v>
      </c>
      <c r="R271" s="219">
        <f>Q271*H271</f>
        <v>4.2672499999999998</v>
      </c>
      <c r="S271" s="219">
        <v>0</v>
      </c>
      <c r="T271" s="220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1" t="s">
        <v>173</v>
      </c>
      <c r="AT271" s="221" t="s">
        <v>169</v>
      </c>
      <c r="AU271" s="221" t="s">
        <v>85</v>
      </c>
      <c r="AY271" s="18" t="s">
        <v>167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8" t="s">
        <v>83</v>
      </c>
      <c r="BK271" s="222">
        <f>ROUND(I271*H271,2)</f>
        <v>0</v>
      </c>
      <c r="BL271" s="18" t="s">
        <v>173</v>
      </c>
      <c r="BM271" s="221" t="s">
        <v>416</v>
      </c>
    </row>
    <row r="272" spans="1:65" s="14" customFormat="1" ht="11.25">
      <c r="B272" s="234"/>
      <c r="C272" s="235"/>
      <c r="D272" s="225" t="s">
        <v>175</v>
      </c>
      <c r="E272" s="236" t="s">
        <v>1</v>
      </c>
      <c r="F272" s="237" t="s">
        <v>417</v>
      </c>
      <c r="G272" s="235"/>
      <c r="H272" s="238">
        <v>70.98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AT272" s="244" t="s">
        <v>175</v>
      </c>
      <c r="AU272" s="244" t="s">
        <v>85</v>
      </c>
      <c r="AV272" s="14" t="s">
        <v>85</v>
      </c>
      <c r="AW272" s="14" t="s">
        <v>31</v>
      </c>
      <c r="AX272" s="14" t="s">
        <v>75</v>
      </c>
      <c r="AY272" s="244" t="s">
        <v>167</v>
      </c>
    </row>
    <row r="273" spans="1:65" s="14" customFormat="1" ht="11.25">
      <c r="B273" s="234"/>
      <c r="C273" s="235"/>
      <c r="D273" s="225" t="s">
        <v>175</v>
      </c>
      <c r="E273" s="236" t="s">
        <v>1</v>
      </c>
      <c r="F273" s="237" t="s">
        <v>418</v>
      </c>
      <c r="G273" s="235"/>
      <c r="H273" s="238">
        <v>67.7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AT273" s="244" t="s">
        <v>175</v>
      </c>
      <c r="AU273" s="244" t="s">
        <v>85</v>
      </c>
      <c r="AV273" s="14" t="s">
        <v>85</v>
      </c>
      <c r="AW273" s="14" t="s">
        <v>31</v>
      </c>
      <c r="AX273" s="14" t="s">
        <v>75</v>
      </c>
      <c r="AY273" s="244" t="s">
        <v>167</v>
      </c>
    </row>
    <row r="274" spans="1:65" s="14" customFormat="1" ht="11.25">
      <c r="B274" s="234"/>
      <c r="C274" s="235"/>
      <c r="D274" s="225" t="s">
        <v>175</v>
      </c>
      <c r="E274" s="236" t="s">
        <v>1</v>
      </c>
      <c r="F274" s="237" t="s">
        <v>419</v>
      </c>
      <c r="G274" s="235"/>
      <c r="H274" s="238">
        <v>107.02</v>
      </c>
      <c r="I274" s="239"/>
      <c r="J274" s="235"/>
      <c r="K274" s="235"/>
      <c r="L274" s="240"/>
      <c r="M274" s="241"/>
      <c r="N274" s="242"/>
      <c r="O274" s="242"/>
      <c r="P274" s="242"/>
      <c r="Q274" s="242"/>
      <c r="R274" s="242"/>
      <c r="S274" s="242"/>
      <c r="T274" s="243"/>
      <c r="AT274" s="244" t="s">
        <v>175</v>
      </c>
      <c r="AU274" s="244" t="s">
        <v>85</v>
      </c>
      <c r="AV274" s="14" t="s">
        <v>85</v>
      </c>
      <c r="AW274" s="14" t="s">
        <v>31</v>
      </c>
      <c r="AX274" s="14" t="s">
        <v>75</v>
      </c>
      <c r="AY274" s="244" t="s">
        <v>167</v>
      </c>
    </row>
    <row r="275" spans="1:65" s="14" customFormat="1" ht="11.25">
      <c r="B275" s="234"/>
      <c r="C275" s="235"/>
      <c r="D275" s="225" t="s">
        <v>175</v>
      </c>
      <c r="E275" s="236" t="s">
        <v>1</v>
      </c>
      <c r="F275" s="237" t="s">
        <v>420</v>
      </c>
      <c r="G275" s="235"/>
      <c r="H275" s="238">
        <v>121.76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AT275" s="244" t="s">
        <v>175</v>
      </c>
      <c r="AU275" s="244" t="s">
        <v>85</v>
      </c>
      <c r="AV275" s="14" t="s">
        <v>85</v>
      </c>
      <c r="AW275" s="14" t="s">
        <v>31</v>
      </c>
      <c r="AX275" s="14" t="s">
        <v>75</v>
      </c>
      <c r="AY275" s="244" t="s">
        <v>167</v>
      </c>
    </row>
    <row r="276" spans="1:65" s="16" customFormat="1" ht="11.25">
      <c r="B276" s="266"/>
      <c r="C276" s="267"/>
      <c r="D276" s="225" t="s">
        <v>175</v>
      </c>
      <c r="E276" s="268" t="s">
        <v>1</v>
      </c>
      <c r="F276" s="269" t="s">
        <v>421</v>
      </c>
      <c r="G276" s="267"/>
      <c r="H276" s="270">
        <v>367.46</v>
      </c>
      <c r="I276" s="271"/>
      <c r="J276" s="267"/>
      <c r="K276" s="267"/>
      <c r="L276" s="272"/>
      <c r="M276" s="273"/>
      <c r="N276" s="274"/>
      <c r="O276" s="274"/>
      <c r="P276" s="274"/>
      <c r="Q276" s="274"/>
      <c r="R276" s="274"/>
      <c r="S276" s="274"/>
      <c r="T276" s="275"/>
      <c r="AT276" s="276" t="s">
        <v>175</v>
      </c>
      <c r="AU276" s="276" t="s">
        <v>85</v>
      </c>
      <c r="AV276" s="16" t="s">
        <v>183</v>
      </c>
      <c r="AW276" s="16" t="s">
        <v>31</v>
      </c>
      <c r="AX276" s="16" t="s">
        <v>75</v>
      </c>
      <c r="AY276" s="276" t="s">
        <v>167</v>
      </c>
    </row>
    <row r="277" spans="1:65" s="14" customFormat="1" ht="11.25">
      <c r="B277" s="234"/>
      <c r="C277" s="235"/>
      <c r="D277" s="225" t="s">
        <v>175</v>
      </c>
      <c r="E277" s="236" t="s">
        <v>1</v>
      </c>
      <c r="F277" s="237" t="s">
        <v>422</v>
      </c>
      <c r="G277" s="235"/>
      <c r="H277" s="238">
        <v>-32.82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AT277" s="244" t="s">
        <v>175</v>
      </c>
      <c r="AU277" s="244" t="s">
        <v>85</v>
      </c>
      <c r="AV277" s="14" t="s">
        <v>85</v>
      </c>
      <c r="AW277" s="14" t="s">
        <v>31</v>
      </c>
      <c r="AX277" s="14" t="s">
        <v>75</v>
      </c>
      <c r="AY277" s="244" t="s">
        <v>167</v>
      </c>
    </row>
    <row r="278" spans="1:65" s="14" customFormat="1" ht="11.25">
      <c r="B278" s="234"/>
      <c r="C278" s="235"/>
      <c r="D278" s="225" t="s">
        <v>175</v>
      </c>
      <c r="E278" s="236" t="s">
        <v>1</v>
      </c>
      <c r="F278" s="237" t="s">
        <v>423</v>
      </c>
      <c r="G278" s="235"/>
      <c r="H278" s="238">
        <v>-21.6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AT278" s="244" t="s">
        <v>175</v>
      </c>
      <c r="AU278" s="244" t="s">
        <v>85</v>
      </c>
      <c r="AV278" s="14" t="s">
        <v>85</v>
      </c>
      <c r="AW278" s="14" t="s">
        <v>31</v>
      </c>
      <c r="AX278" s="14" t="s">
        <v>75</v>
      </c>
      <c r="AY278" s="244" t="s">
        <v>167</v>
      </c>
    </row>
    <row r="279" spans="1:65" s="16" customFormat="1" ht="11.25">
      <c r="B279" s="266"/>
      <c r="C279" s="267"/>
      <c r="D279" s="225" t="s">
        <v>175</v>
      </c>
      <c r="E279" s="268" t="s">
        <v>1</v>
      </c>
      <c r="F279" s="269" t="s">
        <v>421</v>
      </c>
      <c r="G279" s="267"/>
      <c r="H279" s="270">
        <v>-54.42</v>
      </c>
      <c r="I279" s="271"/>
      <c r="J279" s="267"/>
      <c r="K279" s="267"/>
      <c r="L279" s="272"/>
      <c r="M279" s="273"/>
      <c r="N279" s="274"/>
      <c r="O279" s="274"/>
      <c r="P279" s="274"/>
      <c r="Q279" s="274"/>
      <c r="R279" s="274"/>
      <c r="S279" s="274"/>
      <c r="T279" s="275"/>
      <c r="AT279" s="276" t="s">
        <v>175</v>
      </c>
      <c r="AU279" s="276" t="s">
        <v>85</v>
      </c>
      <c r="AV279" s="16" t="s">
        <v>183</v>
      </c>
      <c r="AW279" s="16" t="s">
        <v>31</v>
      </c>
      <c r="AX279" s="16" t="s">
        <v>75</v>
      </c>
      <c r="AY279" s="276" t="s">
        <v>167</v>
      </c>
    </row>
    <row r="280" spans="1:65" s="14" customFormat="1" ht="11.25">
      <c r="B280" s="234"/>
      <c r="C280" s="235"/>
      <c r="D280" s="225" t="s">
        <v>175</v>
      </c>
      <c r="E280" s="236" t="s">
        <v>1</v>
      </c>
      <c r="F280" s="237" t="s">
        <v>424</v>
      </c>
      <c r="G280" s="235"/>
      <c r="H280" s="238">
        <v>9.16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AT280" s="244" t="s">
        <v>175</v>
      </c>
      <c r="AU280" s="244" t="s">
        <v>85</v>
      </c>
      <c r="AV280" s="14" t="s">
        <v>85</v>
      </c>
      <c r="AW280" s="14" t="s">
        <v>31</v>
      </c>
      <c r="AX280" s="14" t="s">
        <v>75</v>
      </c>
      <c r="AY280" s="244" t="s">
        <v>167</v>
      </c>
    </row>
    <row r="281" spans="1:65" s="14" customFormat="1" ht="11.25">
      <c r="B281" s="234"/>
      <c r="C281" s="235"/>
      <c r="D281" s="225" t="s">
        <v>175</v>
      </c>
      <c r="E281" s="236" t="s">
        <v>1</v>
      </c>
      <c r="F281" s="237" t="s">
        <v>425</v>
      </c>
      <c r="G281" s="235"/>
      <c r="H281" s="238">
        <v>2.8</v>
      </c>
      <c r="I281" s="239"/>
      <c r="J281" s="235"/>
      <c r="K281" s="235"/>
      <c r="L281" s="240"/>
      <c r="M281" s="241"/>
      <c r="N281" s="242"/>
      <c r="O281" s="242"/>
      <c r="P281" s="242"/>
      <c r="Q281" s="242"/>
      <c r="R281" s="242"/>
      <c r="S281" s="242"/>
      <c r="T281" s="243"/>
      <c r="AT281" s="244" t="s">
        <v>175</v>
      </c>
      <c r="AU281" s="244" t="s">
        <v>85</v>
      </c>
      <c r="AV281" s="14" t="s">
        <v>85</v>
      </c>
      <c r="AW281" s="14" t="s">
        <v>31</v>
      </c>
      <c r="AX281" s="14" t="s">
        <v>75</v>
      </c>
      <c r="AY281" s="244" t="s">
        <v>167</v>
      </c>
    </row>
    <row r="282" spans="1:65" s="16" customFormat="1" ht="11.25">
      <c r="B282" s="266"/>
      <c r="C282" s="267"/>
      <c r="D282" s="225" t="s">
        <v>175</v>
      </c>
      <c r="E282" s="268" t="s">
        <v>1</v>
      </c>
      <c r="F282" s="269" t="s">
        <v>421</v>
      </c>
      <c r="G282" s="267"/>
      <c r="H282" s="270">
        <v>11.96</v>
      </c>
      <c r="I282" s="271"/>
      <c r="J282" s="267"/>
      <c r="K282" s="267"/>
      <c r="L282" s="272"/>
      <c r="M282" s="273"/>
      <c r="N282" s="274"/>
      <c r="O282" s="274"/>
      <c r="P282" s="274"/>
      <c r="Q282" s="274"/>
      <c r="R282" s="274"/>
      <c r="S282" s="274"/>
      <c r="T282" s="275"/>
      <c r="AT282" s="276" t="s">
        <v>175</v>
      </c>
      <c r="AU282" s="276" t="s">
        <v>85</v>
      </c>
      <c r="AV282" s="16" t="s">
        <v>183</v>
      </c>
      <c r="AW282" s="16" t="s">
        <v>31</v>
      </c>
      <c r="AX282" s="16" t="s">
        <v>75</v>
      </c>
      <c r="AY282" s="276" t="s">
        <v>167</v>
      </c>
    </row>
    <row r="283" spans="1:65" s="15" customFormat="1" ht="11.25">
      <c r="B283" s="245"/>
      <c r="C283" s="246"/>
      <c r="D283" s="225" t="s">
        <v>175</v>
      </c>
      <c r="E283" s="247" t="s">
        <v>1</v>
      </c>
      <c r="F283" s="248" t="s">
        <v>202</v>
      </c>
      <c r="G283" s="246"/>
      <c r="H283" s="249">
        <v>325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AT283" s="255" t="s">
        <v>175</v>
      </c>
      <c r="AU283" s="255" t="s">
        <v>85</v>
      </c>
      <c r="AV283" s="15" t="s">
        <v>173</v>
      </c>
      <c r="AW283" s="15" t="s">
        <v>31</v>
      </c>
      <c r="AX283" s="15" t="s">
        <v>83</v>
      </c>
      <c r="AY283" s="255" t="s">
        <v>167</v>
      </c>
    </row>
    <row r="284" spans="1:65" s="2" customFormat="1" ht="36" customHeight="1">
      <c r="A284" s="35"/>
      <c r="B284" s="36"/>
      <c r="C284" s="210" t="s">
        <v>426</v>
      </c>
      <c r="D284" s="210" t="s">
        <v>169</v>
      </c>
      <c r="E284" s="211" t="s">
        <v>427</v>
      </c>
      <c r="F284" s="212" t="s">
        <v>428</v>
      </c>
      <c r="G284" s="213" t="s">
        <v>236</v>
      </c>
      <c r="H284" s="214">
        <v>22.2</v>
      </c>
      <c r="I284" s="215"/>
      <c r="J284" s="214">
        <f>ROUND(I284*H284,2)</f>
        <v>0</v>
      </c>
      <c r="K284" s="216"/>
      <c r="L284" s="40"/>
      <c r="M284" s="217" t="s">
        <v>1</v>
      </c>
      <c r="N284" s="218" t="s">
        <v>40</v>
      </c>
      <c r="O284" s="72"/>
      <c r="P284" s="219">
        <f>O284*H284</f>
        <v>0</v>
      </c>
      <c r="Q284" s="219">
        <v>8.3499999999999998E-3</v>
      </c>
      <c r="R284" s="219">
        <f>Q284*H284</f>
        <v>0.18536999999999998</v>
      </c>
      <c r="S284" s="219">
        <v>0</v>
      </c>
      <c r="T284" s="220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1" t="s">
        <v>173</v>
      </c>
      <c r="AT284" s="221" t="s">
        <v>169</v>
      </c>
      <c r="AU284" s="221" t="s">
        <v>85</v>
      </c>
      <c r="AY284" s="18" t="s">
        <v>167</v>
      </c>
      <c r="BE284" s="222">
        <f>IF(N284="základní",J284,0)</f>
        <v>0</v>
      </c>
      <c r="BF284" s="222">
        <f>IF(N284="snížená",J284,0)</f>
        <v>0</v>
      </c>
      <c r="BG284" s="222">
        <f>IF(N284="zákl. přenesená",J284,0)</f>
        <v>0</v>
      </c>
      <c r="BH284" s="222">
        <f>IF(N284="sníž. přenesená",J284,0)</f>
        <v>0</v>
      </c>
      <c r="BI284" s="222">
        <f>IF(N284="nulová",J284,0)</f>
        <v>0</v>
      </c>
      <c r="BJ284" s="18" t="s">
        <v>83</v>
      </c>
      <c r="BK284" s="222">
        <f>ROUND(I284*H284,2)</f>
        <v>0</v>
      </c>
      <c r="BL284" s="18" t="s">
        <v>173</v>
      </c>
      <c r="BM284" s="221" t="s">
        <v>429</v>
      </c>
    </row>
    <row r="285" spans="1:65" s="13" customFormat="1" ht="11.25">
      <c r="B285" s="223"/>
      <c r="C285" s="224"/>
      <c r="D285" s="225" t="s">
        <v>175</v>
      </c>
      <c r="E285" s="226" t="s">
        <v>1</v>
      </c>
      <c r="F285" s="227" t="s">
        <v>430</v>
      </c>
      <c r="G285" s="224"/>
      <c r="H285" s="226" t="s">
        <v>1</v>
      </c>
      <c r="I285" s="228"/>
      <c r="J285" s="224"/>
      <c r="K285" s="224"/>
      <c r="L285" s="229"/>
      <c r="M285" s="230"/>
      <c r="N285" s="231"/>
      <c r="O285" s="231"/>
      <c r="P285" s="231"/>
      <c r="Q285" s="231"/>
      <c r="R285" s="231"/>
      <c r="S285" s="231"/>
      <c r="T285" s="232"/>
      <c r="AT285" s="233" t="s">
        <v>175</v>
      </c>
      <c r="AU285" s="233" t="s">
        <v>85</v>
      </c>
      <c r="AV285" s="13" t="s">
        <v>83</v>
      </c>
      <c r="AW285" s="13" t="s">
        <v>31</v>
      </c>
      <c r="AX285" s="13" t="s">
        <v>75</v>
      </c>
      <c r="AY285" s="233" t="s">
        <v>167</v>
      </c>
    </row>
    <row r="286" spans="1:65" s="14" customFormat="1" ht="11.25">
      <c r="B286" s="234"/>
      <c r="C286" s="235"/>
      <c r="D286" s="225" t="s">
        <v>175</v>
      </c>
      <c r="E286" s="236" t="s">
        <v>1</v>
      </c>
      <c r="F286" s="237" t="s">
        <v>431</v>
      </c>
      <c r="G286" s="235"/>
      <c r="H286" s="238">
        <v>22.2</v>
      </c>
      <c r="I286" s="239"/>
      <c r="J286" s="235"/>
      <c r="K286" s="235"/>
      <c r="L286" s="240"/>
      <c r="M286" s="241"/>
      <c r="N286" s="242"/>
      <c r="O286" s="242"/>
      <c r="P286" s="242"/>
      <c r="Q286" s="242"/>
      <c r="R286" s="242"/>
      <c r="S286" s="242"/>
      <c r="T286" s="243"/>
      <c r="AT286" s="244" t="s">
        <v>175</v>
      </c>
      <c r="AU286" s="244" t="s">
        <v>85</v>
      </c>
      <c r="AV286" s="14" t="s">
        <v>85</v>
      </c>
      <c r="AW286" s="14" t="s">
        <v>31</v>
      </c>
      <c r="AX286" s="14" t="s">
        <v>83</v>
      </c>
      <c r="AY286" s="244" t="s">
        <v>167</v>
      </c>
    </row>
    <row r="287" spans="1:65" s="2" customFormat="1" ht="24" customHeight="1">
      <c r="A287" s="35"/>
      <c r="B287" s="36"/>
      <c r="C287" s="256" t="s">
        <v>432</v>
      </c>
      <c r="D287" s="256" t="s">
        <v>245</v>
      </c>
      <c r="E287" s="257" t="s">
        <v>433</v>
      </c>
      <c r="F287" s="258" t="s">
        <v>434</v>
      </c>
      <c r="G287" s="259" t="s">
        <v>236</v>
      </c>
      <c r="H287" s="260">
        <v>23.31</v>
      </c>
      <c r="I287" s="261"/>
      <c r="J287" s="260">
        <f>ROUND(I287*H287,2)</f>
        <v>0</v>
      </c>
      <c r="K287" s="262"/>
      <c r="L287" s="263"/>
      <c r="M287" s="264" t="s">
        <v>1</v>
      </c>
      <c r="N287" s="265" t="s">
        <v>40</v>
      </c>
      <c r="O287" s="72"/>
      <c r="P287" s="219">
        <f>O287*H287</f>
        <v>0</v>
      </c>
      <c r="Q287" s="219">
        <v>1.5E-3</v>
      </c>
      <c r="R287" s="219">
        <f>Q287*H287</f>
        <v>3.4964999999999996E-2</v>
      </c>
      <c r="S287" s="219">
        <v>0</v>
      </c>
      <c r="T287" s="220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1" t="s">
        <v>217</v>
      </c>
      <c r="AT287" s="221" t="s">
        <v>245</v>
      </c>
      <c r="AU287" s="221" t="s">
        <v>85</v>
      </c>
      <c r="AY287" s="18" t="s">
        <v>167</v>
      </c>
      <c r="BE287" s="222">
        <f>IF(N287="základní",J287,0)</f>
        <v>0</v>
      </c>
      <c r="BF287" s="222">
        <f>IF(N287="snížená",J287,0)</f>
        <v>0</v>
      </c>
      <c r="BG287" s="222">
        <f>IF(N287="zákl. přenesená",J287,0)</f>
        <v>0</v>
      </c>
      <c r="BH287" s="222">
        <f>IF(N287="sníž. přenesená",J287,0)</f>
        <v>0</v>
      </c>
      <c r="BI287" s="222">
        <f>IF(N287="nulová",J287,0)</f>
        <v>0</v>
      </c>
      <c r="BJ287" s="18" t="s">
        <v>83</v>
      </c>
      <c r="BK287" s="222">
        <f>ROUND(I287*H287,2)</f>
        <v>0</v>
      </c>
      <c r="BL287" s="18" t="s">
        <v>173</v>
      </c>
      <c r="BM287" s="221" t="s">
        <v>435</v>
      </c>
    </row>
    <row r="288" spans="1:65" s="14" customFormat="1" ht="11.25">
      <c r="B288" s="234"/>
      <c r="C288" s="235"/>
      <c r="D288" s="225" t="s">
        <v>175</v>
      </c>
      <c r="E288" s="236" t="s">
        <v>1</v>
      </c>
      <c r="F288" s="237" t="s">
        <v>436</v>
      </c>
      <c r="G288" s="235"/>
      <c r="H288" s="238">
        <v>23.31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AT288" s="244" t="s">
        <v>175</v>
      </c>
      <c r="AU288" s="244" t="s">
        <v>85</v>
      </c>
      <c r="AV288" s="14" t="s">
        <v>85</v>
      </c>
      <c r="AW288" s="14" t="s">
        <v>31</v>
      </c>
      <c r="AX288" s="14" t="s">
        <v>83</v>
      </c>
      <c r="AY288" s="244" t="s">
        <v>167</v>
      </c>
    </row>
    <row r="289" spans="1:65" s="2" customFormat="1" ht="36" customHeight="1">
      <c r="A289" s="35"/>
      <c r="B289" s="36"/>
      <c r="C289" s="210" t="s">
        <v>437</v>
      </c>
      <c r="D289" s="210" t="s">
        <v>169</v>
      </c>
      <c r="E289" s="211" t="s">
        <v>438</v>
      </c>
      <c r="F289" s="212" t="s">
        <v>439</v>
      </c>
      <c r="G289" s="213" t="s">
        <v>236</v>
      </c>
      <c r="H289" s="214">
        <v>130</v>
      </c>
      <c r="I289" s="215"/>
      <c r="J289" s="214">
        <f>ROUND(I289*H289,2)</f>
        <v>0</v>
      </c>
      <c r="K289" s="216"/>
      <c r="L289" s="40"/>
      <c r="M289" s="217" t="s">
        <v>1</v>
      </c>
      <c r="N289" s="218" t="s">
        <v>40</v>
      </c>
      <c r="O289" s="72"/>
      <c r="P289" s="219">
        <f>O289*H289</f>
        <v>0</v>
      </c>
      <c r="Q289" s="219">
        <v>8.5199999999999998E-3</v>
      </c>
      <c r="R289" s="219">
        <f>Q289*H289</f>
        <v>1.1075999999999999</v>
      </c>
      <c r="S289" s="219">
        <v>0</v>
      </c>
      <c r="T289" s="220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1" t="s">
        <v>173</v>
      </c>
      <c r="AT289" s="221" t="s">
        <v>169</v>
      </c>
      <c r="AU289" s="221" t="s">
        <v>85</v>
      </c>
      <c r="AY289" s="18" t="s">
        <v>167</v>
      </c>
      <c r="BE289" s="222">
        <f>IF(N289="základní",J289,0)</f>
        <v>0</v>
      </c>
      <c r="BF289" s="222">
        <f>IF(N289="snížená",J289,0)</f>
        <v>0</v>
      </c>
      <c r="BG289" s="222">
        <f>IF(N289="zákl. přenesená",J289,0)</f>
        <v>0</v>
      </c>
      <c r="BH289" s="222">
        <f>IF(N289="sníž. přenesená",J289,0)</f>
        <v>0</v>
      </c>
      <c r="BI289" s="222">
        <f>IF(N289="nulová",J289,0)</f>
        <v>0</v>
      </c>
      <c r="BJ289" s="18" t="s">
        <v>83</v>
      </c>
      <c r="BK289" s="222">
        <f>ROUND(I289*H289,2)</f>
        <v>0</v>
      </c>
      <c r="BL289" s="18" t="s">
        <v>173</v>
      </c>
      <c r="BM289" s="221" t="s">
        <v>440</v>
      </c>
    </row>
    <row r="290" spans="1:65" s="14" customFormat="1" ht="11.25">
      <c r="B290" s="234"/>
      <c r="C290" s="235"/>
      <c r="D290" s="225" t="s">
        <v>175</v>
      </c>
      <c r="E290" s="236" t="s">
        <v>1</v>
      </c>
      <c r="F290" s="237" t="s">
        <v>441</v>
      </c>
      <c r="G290" s="235"/>
      <c r="H290" s="238">
        <v>133.19999999999999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AT290" s="244" t="s">
        <v>175</v>
      </c>
      <c r="AU290" s="244" t="s">
        <v>85</v>
      </c>
      <c r="AV290" s="14" t="s">
        <v>85</v>
      </c>
      <c r="AW290" s="14" t="s">
        <v>31</v>
      </c>
      <c r="AX290" s="14" t="s">
        <v>75</v>
      </c>
      <c r="AY290" s="244" t="s">
        <v>167</v>
      </c>
    </row>
    <row r="291" spans="1:65" s="14" customFormat="1" ht="11.25">
      <c r="B291" s="234"/>
      <c r="C291" s="235"/>
      <c r="D291" s="225" t="s">
        <v>175</v>
      </c>
      <c r="E291" s="236" t="s">
        <v>1</v>
      </c>
      <c r="F291" s="237" t="s">
        <v>442</v>
      </c>
      <c r="G291" s="235"/>
      <c r="H291" s="238">
        <v>18.72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AT291" s="244" t="s">
        <v>175</v>
      </c>
      <c r="AU291" s="244" t="s">
        <v>85</v>
      </c>
      <c r="AV291" s="14" t="s">
        <v>85</v>
      </c>
      <c r="AW291" s="14" t="s">
        <v>31</v>
      </c>
      <c r="AX291" s="14" t="s">
        <v>75</v>
      </c>
      <c r="AY291" s="244" t="s">
        <v>167</v>
      </c>
    </row>
    <row r="292" spans="1:65" s="16" customFormat="1" ht="11.25">
      <c r="B292" s="266"/>
      <c r="C292" s="267"/>
      <c r="D292" s="225" t="s">
        <v>175</v>
      </c>
      <c r="E292" s="268" t="s">
        <v>1</v>
      </c>
      <c r="F292" s="269" t="s">
        <v>421</v>
      </c>
      <c r="G292" s="267"/>
      <c r="H292" s="270">
        <v>151.91999999999999</v>
      </c>
      <c r="I292" s="271"/>
      <c r="J292" s="267"/>
      <c r="K292" s="267"/>
      <c r="L292" s="272"/>
      <c r="M292" s="273"/>
      <c r="N292" s="274"/>
      <c r="O292" s="274"/>
      <c r="P292" s="274"/>
      <c r="Q292" s="274"/>
      <c r="R292" s="274"/>
      <c r="S292" s="274"/>
      <c r="T292" s="275"/>
      <c r="AT292" s="276" t="s">
        <v>175</v>
      </c>
      <c r="AU292" s="276" t="s">
        <v>85</v>
      </c>
      <c r="AV292" s="16" t="s">
        <v>183</v>
      </c>
      <c r="AW292" s="16" t="s">
        <v>31</v>
      </c>
      <c r="AX292" s="16" t="s">
        <v>75</v>
      </c>
      <c r="AY292" s="276" t="s">
        <v>167</v>
      </c>
    </row>
    <row r="293" spans="1:65" s="14" customFormat="1" ht="11.25">
      <c r="B293" s="234"/>
      <c r="C293" s="235"/>
      <c r="D293" s="225" t="s">
        <v>175</v>
      </c>
      <c r="E293" s="236" t="s">
        <v>1</v>
      </c>
      <c r="F293" s="237" t="s">
        <v>443</v>
      </c>
      <c r="G293" s="235"/>
      <c r="H293" s="238">
        <v>-21.92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AT293" s="244" t="s">
        <v>175</v>
      </c>
      <c r="AU293" s="244" t="s">
        <v>85</v>
      </c>
      <c r="AV293" s="14" t="s">
        <v>85</v>
      </c>
      <c r="AW293" s="14" t="s">
        <v>31</v>
      </c>
      <c r="AX293" s="14" t="s">
        <v>75</v>
      </c>
      <c r="AY293" s="244" t="s">
        <v>167</v>
      </c>
    </row>
    <row r="294" spans="1:65" s="15" customFormat="1" ht="11.25">
      <c r="B294" s="245"/>
      <c r="C294" s="246"/>
      <c r="D294" s="225" t="s">
        <v>175</v>
      </c>
      <c r="E294" s="247" t="s">
        <v>1</v>
      </c>
      <c r="F294" s="248" t="s">
        <v>202</v>
      </c>
      <c r="G294" s="246"/>
      <c r="H294" s="249">
        <v>130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AT294" s="255" t="s">
        <v>175</v>
      </c>
      <c r="AU294" s="255" t="s">
        <v>85</v>
      </c>
      <c r="AV294" s="15" t="s">
        <v>173</v>
      </c>
      <c r="AW294" s="15" t="s">
        <v>31</v>
      </c>
      <c r="AX294" s="15" t="s">
        <v>83</v>
      </c>
      <c r="AY294" s="255" t="s">
        <v>167</v>
      </c>
    </row>
    <row r="295" spans="1:65" s="2" customFormat="1" ht="16.5" customHeight="1">
      <c r="A295" s="35"/>
      <c r="B295" s="36"/>
      <c r="C295" s="256" t="s">
        <v>444</v>
      </c>
      <c r="D295" s="256" t="s">
        <v>245</v>
      </c>
      <c r="E295" s="257" t="s">
        <v>445</v>
      </c>
      <c r="F295" s="258" t="s">
        <v>446</v>
      </c>
      <c r="G295" s="259" t="s">
        <v>236</v>
      </c>
      <c r="H295" s="260">
        <v>136.5</v>
      </c>
      <c r="I295" s="261"/>
      <c r="J295" s="260">
        <f>ROUND(I295*H295,2)</f>
        <v>0</v>
      </c>
      <c r="K295" s="262"/>
      <c r="L295" s="263"/>
      <c r="M295" s="264" t="s">
        <v>1</v>
      </c>
      <c r="N295" s="265" t="s">
        <v>40</v>
      </c>
      <c r="O295" s="72"/>
      <c r="P295" s="219">
        <f>O295*H295</f>
        <v>0</v>
      </c>
      <c r="Q295" s="219">
        <v>1.5E-3</v>
      </c>
      <c r="R295" s="219">
        <f>Q295*H295</f>
        <v>0.20475000000000002</v>
      </c>
      <c r="S295" s="219">
        <v>0</v>
      </c>
      <c r="T295" s="220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1" t="s">
        <v>217</v>
      </c>
      <c r="AT295" s="221" t="s">
        <v>245</v>
      </c>
      <c r="AU295" s="221" t="s">
        <v>85</v>
      </c>
      <c r="AY295" s="18" t="s">
        <v>167</v>
      </c>
      <c r="BE295" s="222">
        <f>IF(N295="základní",J295,0)</f>
        <v>0</v>
      </c>
      <c r="BF295" s="222">
        <f>IF(N295="snížená",J295,0)</f>
        <v>0</v>
      </c>
      <c r="BG295" s="222">
        <f>IF(N295="zákl. přenesená",J295,0)</f>
        <v>0</v>
      </c>
      <c r="BH295" s="222">
        <f>IF(N295="sníž. přenesená",J295,0)</f>
        <v>0</v>
      </c>
      <c r="BI295" s="222">
        <f>IF(N295="nulová",J295,0)</f>
        <v>0</v>
      </c>
      <c r="BJ295" s="18" t="s">
        <v>83</v>
      </c>
      <c r="BK295" s="222">
        <f>ROUND(I295*H295,2)</f>
        <v>0</v>
      </c>
      <c r="BL295" s="18" t="s">
        <v>173</v>
      </c>
      <c r="BM295" s="221" t="s">
        <v>447</v>
      </c>
    </row>
    <row r="296" spans="1:65" s="14" customFormat="1" ht="11.25">
      <c r="B296" s="234"/>
      <c r="C296" s="235"/>
      <c r="D296" s="225" t="s">
        <v>175</v>
      </c>
      <c r="E296" s="236" t="s">
        <v>1</v>
      </c>
      <c r="F296" s="237" t="s">
        <v>448</v>
      </c>
      <c r="G296" s="235"/>
      <c r="H296" s="238">
        <v>136.5</v>
      </c>
      <c r="I296" s="239"/>
      <c r="J296" s="235"/>
      <c r="K296" s="235"/>
      <c r="L296" s="240"/>
      <c r="M296" s="241"/>
      <c r="N296" s="242"/>
      <c r="O296" s="242"/>
      <c r="P296" s="242"/>
      <c r="Q296" s="242"/>
      <c r="R296" s="242"/>
      <c r="S296" s="242"/>
      <c r="T296" s="243"/>
      <c r="AT296" s="244" t="s">
        <v>175</v>
      </c>
      <c r="AU296" s="244" t="s">
        <v>85</v>
      </c>
      <c r="AV296" s="14" t="s">
        <v>85</v>
      </c>
      <c r="AW296" s="14" t="s">
        <v>31</v>
      </c>
      <c r="AX296" s="14" t="s">
        <v>83</v>
      </c>
      <c r="AY296" s="244" t="s">
        <v>167</v>
      </c>
    </row>
    <row r="297" spans="1:65" s="2" customFormat="1" ht="24" customHeight="1">
      <c r="A297" s="35"/>
      <c r="B297" s="36"/>
      <c r="C297" s="210" t="s">
        <v>449</v>
      </c>
      <c r="D297" s="210" t="s">
        <v>169</v>
      </c>
      <c r="E297" s="211" t="s">
        <v>450</v>
      </c>
      <c r="F297" s="212" t="s">
        <v>451</v>
      </c>
      <c r="G297" s="213" t="s">
        <v>236</v>
      </c>
      <c r="H297" s="214">
        <v>3.6</v>
      </c>
      <c r="I297" s="215"/>
      <c r="J297" s="214">
        <f>ROUND(I297*H297,2)</f>
        <v>0</v>
      </c>
      <c r="K297" s="216"/>
      <c r="L297" s="40"/>
      <c r="M297" s="217" t="s">
        <v>1</v>
      </c>
      <c r="N297" s="218" t="s">
        <v>40</v>
      </c>
      <c r="O297" s="72"/>
      <c r="P297" s="219">
        <f>O297*H297</f>
        <v>0</v>
      </c>
      <c r="Q297" s="219">
        <v>4.3800000000000002E-3</v>
      </c>
      <c r="R297" s="219">
        <f>Q297*H297</f>
        <v>1.5768000000000001E-2</v>
      </c>
      <c r="S297" s="219">
        <v>0</v>
      </c>
      <c r="T297" s="220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1" t="s">
        <v>173</v>
      </c>
      <c r="AT297" s="221" t="s">
        <v>169</v>
      </c>
      <c r="AU297" s="221" t="s">
        <v>85</v>
      </c>
      <c r="AY297" s="18" t="s">
        <v>167</v>
      </c>
      <c r="BE297" s="222">
        <f>IF(N297="základní",J297,0)</f>
        <v>0</v>
      </c>
      <c r="BF297" s="222">
        <f>IF(N297="snížená",J297,0)</f>
        <v>0</v>
      </c>
      <c r="BG297" s="222">
        <f>IF(N297="zákl. přenesená",J297,0)</f>
        <v>0</v>
      </c>
      <c r="BH297" s="222">
        <f>IF(N297="sníž. přenesená",J297,0)</f>
        <v>0</v>
      </c>
      <c r="BI297" s="222">
        <f>IF(N297="nulová",J297,0)</f>
        <v>0</v>
      </c>
      <c r="BJ297" s="18" t="s">
        <v>83</v>
      </c>
      <c r="BK297" s="222">
        <f>ROUND(I297*H297,2)</f>
        <v>0</v>
      </c>
      <c r="BL297" s="18" t="s">
        <v>173</v>
      </c>
      <c r="BM297" s="221" t="s">
        <v>452</v>
      </c>
    </row>
    <row r="298" spans="1:65" s="13" customFormat="1" ht="11.25">
      <c r="B298" s="223"/>
      <c r="C298" s="224"/>
      <c r="D298" s="225" t="s">
        <v>175</v>
      </c>
      <c r="E298" s="226" t="s">
        <v>1</v>
      </c>
      <c r="F298" s="227" t="s">
        <v>453</v>
      </c>
      <c r="G298" s="224"/>
      <c r="H298" s="226" t="s">
        <v>1</v>
      </c>
      <c r="I298" s="228"/>
      <c r="J298" s="224"/>
      <c r="K298" s="224"/>
      <c r="L298" s="229"/>
      <c r="M298" s="230"/>
      <c r="N298" s="231"/>
      <c r="O298" s="231"/>
      <c r="P298" s="231"/>
      <c r="Q298" s="231"/>
      <c r="R298" s="231"/>
      <c r="S298" s="231"/>
      <c r="T298" s="232"/>
      <c r="AT298" s="233" t="s">
        <v>175</v>
      </c>
      <c r="AU298" s="233" t="s">
        <v>85</v>
      </c>
      <c r="AV298" s="13" t="s">
        <v>83</v>
      </c>
      <c r="AW298" s="13" t="s">
        <v>31</v>
      </c>
      <c r="AX298" s="13" t="s">
        <v>75</v>
      </c>
      <c r="AY298" s="233" t="s">
        <v>167</v>
      </c>
    </row>
    <row r="299" spans="1:65" s="14" customFormat="1" ht="11.25">
      <c r="B299" s="234"/>
      <c r="C299" s="235"/>
      <c r="D299" s="225" t="s">
        <v>175</v>
      </c>
      <c r="E299" s="236" t="s">
        <v>1</v>
      </c>
      <c r="F299" s="237" t="s">
        <v>454</v>
      </c>
      <c r="G299" s="235"/>
      <c r="H299" s="238">
        <v>3.6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AT299" s="244" t="s">
        <v>175</v>
      </c>
      <c r="AU299" s="244" t="s">
        <v>85</v>
      </c>
      <c r="AV299" s="14" t="s">
        <v>85</v>
      </c>
      <c r="AW299" s="14" t="s">
        <v>31</v>
      </c>
      <c r="AX299" s="14" t="s">
        <v>83</v>
      </c>
      <c r="AY299" s="244" t="s">
        <v>167</v>
      </c>
    </row>
    <row r="300" spans="1:65" s="2" customFormat="1" ht="24" customHeight="1">
      <c r="A300" s="35"/>
      <c r="B300" s="36"/>
      <c r="C300" s="210" t="s">
        <v>455</v>
      </c>
      <c r="D300" s="210" t="s">
        <v>169</v>
      </c>
      <c r="E300" s="211" t="s">
        <v>456</v>
      </c>
      <c r="F300" s="212" t="s">
        <v>457</v>
      </c>
      <c r="G300" s="213" t="s">
        <v>236</v>
      </c>
      <c r="H300" s="214">
        <v>138</v>
      </c>
      <c r="I300" s="215"/>
      <c r="J300" s="214">
        <f>ROUND(I300*H300,2)</f>
        <v>0</v>
      </c>
      <c r="K300" s="216"/>
      <c r="L300" s="40"/>
      <c r="M300" s="217" t="s">
        <v>1</v>
      </c>
      <c r="N300" s="218" t="s">
        <v>40</v>
      </c>
      <c r="O300" s="72"/>
      <c r="P300" s="219">
        <f>O300*H300</f>
        <v>0</v>
      </c>
      <c r="Q300" s="219">
        <v>3.48E-3</v>
      </c>
      <c r="R300" s="219">
        <f>Q300*H300</f>
        <v>0.48024</v>
      </c>
      <c r="S300" s="219">
        <v>0</v>
      </c>
      <c r="T300" s="220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1" t="s">
        <v>173</v>
      </c>
      <c r="AT300" s="221" t="s">
        <v>169</v>
      </c>
      <c r="AU300" s="221" t="s">
        <v>85</v>
      </c>
      <c r="AY300" s="18" t="s">
        <v>167</v>
      </c>
      <c r="BE300" s="222">
        <f>IF(N300="základní",J300,0)</f>
        <v>0</v>
      </c>
      <c r="BF300" s="222">
        <f>IF(N300="snížená",J300,0)</f>
        <v>0</v>
      </c>
      <c r="BG300" s="222">
        <f>IF(N300="zákl. přenesená",J300,0)</f>
        <v>0</v>
      </c>
      <c r="BH300" s="222">
        <f>IF(N300="sníž. přenesená",J300,0)</f>
        <v>0</v>
      </c>
      <c r="BI300" s="222">
        <f>IF(N300="nulová",J300,0)</f>
        <v>0</v>
      </c>
      <c r="BJ300" s="18" t="s">
        <v>83</v>
      </c>
      <c r="BK300" s="222">
        <f>ROUND(I300*H300,2)</f>
        <v>0</v>
      </c>
      <c r="BL300" s="18" t="s">
        <v>173</v>
      </c>
      <c r="BM300" s="221" t="s">
        <v>458</v>
      </c>
    </row>
    <row r="301" spans="1:65" s="13" customFormat="1" ht="11.25">
      <c r="B301" s="223"/>
      <c r="C301" s="224"/>
      <c r="D301" s="225" t="s">
        <v>175</v>
      </c>
      <c r="E301" s="226" t="s">
        <v>1</v>
      </c>
      <c r="F301" s="227" t="s">
        <v>459</v>
      </c>
      <c r="G301" s="224"/>
      <c r="H301" s="226" t="s">
        <v>1</v>
      </c>
      <c r="I301" s="228"/>
      <c r="J301" s="224"/>
      <c r="K301" s="224"/>
      <c r="L301" s="229"/>
      <c r="M301" s="230"/>
      <c r="N301" s="231"/>
      <c r="O301" s="231"/>
      <c r="P301" s="231"/>
      <c r="Q301" s="231"/>
      <c r="R301" s="231"/>
      <c r="S301" s="231"/>
      <c r="T301" s="232"/>
      <c r="AT301" s="233" t="s">
        <v>175</v>
      </c>
      <c r="AU301" s="233" t="s">
        <v>85</v>
      </c>
      <c r="AV301" s="13" t="s">
        <v>83</v>
      </c>
      <c r="AW301" s="13" t="s">
        <v>31</v>
      </c>
      <c r="AX301" s="13" t="s">
        <v>75</v>
      </c>
      <c r="AY301" s="233" t="s">
        <v>167</v>
      </c>
    </row>
    <row r="302" spans="1:65" s="14" customFormat="1" ht="11.25">
      <c r="B302" s="234"/>
      <c r="C302" s="235"/>
      <c r="D302" s="225" t="s">
        <v>175</v>
      </c>
      <c r="E302" s="236" t="s">
        <v>1</v>
      </c>
      <c r="F302" s="237" t="s">
        <v>460</v>
      </c>
      <c r="G302" s="235"/>
      <c r="H302" s="238">
        <v>4.4400000000000004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AT302" s="244" t="s">
        <v>175</v>
      </c>
      <c r="AU302" s="244" t="s">
        <v>85</v>
      </c>
      <c r="AV302" s="14" t="s">
        <v>85</v>
      </c>
      <c r="AW302" s="14" t="s">
        <v>31</v>
      </c>
      <c r="AX302" s="14" t="s">
        <v>75</v>
      </c>
      <c r="AY302" s="244" t="s">
        <v>167</v>
      </c>
    </row>
    <row r="303" spans="1:65" s="13" customFormat="1" ht="11.25">
      <c r="B303" s="223"/>
      <c r="C303" s="224"/>
      <c r="D303" s="225" t="s">
        <v>175</v>
      </c>
      <c r="E303" s="226" t="s">
        <v>1</v>
      </c>
      <c r="F303" s="227" t="s">
        <v>461</v>
      </c>
      <c r="G303" s="224"/>
      <c r="H303" s="226" t="s">
        <v>1</v>
      </c>
      <c r="I303" s="228"/>
      <c r="J303" s="224"/>
      <c r="K303" s="224"/>
      <c r="L303" s="229"/>
      <c r="M303" s="230"/>
      <c r="N303" s="231"/>
      <c r="O303" s="231"/>
      <c r="P303" s="231"/>
      <c r="Q303" s="231"/>
      <c r="R303" s="231"/>
      <c r="S303" s="231"/>
      <c r="T303" s="232"/>
      <c r="AT303" s="233" t="s">
        <v>175</v>
      </c>
      <c r="AU303" s="233" t="s">
        <v>85</v>
      </c>
      <c r="AV303" s="13" t="s">
        <v>83</v>
      </c>
      <c r="AW303" s="13" t="s">
        <v>31</v>
      </c>
      <c r="AX303" s="13" t="s">
        <v>75</v>
      </c>
      <c r="AY303" s="233" t="s">
        <v>167</v>
      </c>
    </row>
    <row r="304" spans="1:65" s="14" customFormat="1" ht="11.25">
      <c r="B304" s="234"/>
      <c r="C304" s="235"/>
      <c r="D304" s="225" t="s">
        <v>175</v>
      </c>
      <c r="E304" s="236" t="s">
        <v>1</v>
      </c>
      <c r="F304" s="237" t="s">
        <v>462</v>
      </c>
      <c r="G304" s="235"/>
      <c r="H304" s="238">
        <v>130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AT304" s="244" t="s">
        <v>175</v>
      </c>
      <c r="AU304" s="244" t="s">
        <v>85</v>
      </c>
      <c r="AV304" s="14" t="s">
        <v>85</v>
      </c>
      <c r="AW304" s="14" t="s">
        <v>31</v>
      </c>
      <c r="AX304" s="14" t="s">
        <v>75</v>
      </c>
      <c r="AY304" s="244" t="s">
        <v>167</v>
      </c>
    </row>
    <row r="305" spans="1:65" s="13" customFormat="1" ht="11.25">
      <c r="B305" s="223"/>
      <c r="C305" s="224"/>
      <c r="D305" s="225" t="s">
        <v>175</v>
      </c>
      <c r="E305" s="226" t="s">
        <v>1</v>
      </c>
      <c r="F305" s="227" t="s">
        <v>463</v>
      </c>
      <c r="G305" s="224"/>
      <c r="H305" s="226" t="s">
        <v>1</v>
      </c>
      <c r="I305" s="228"/>
      <c r="J305" s="224"/>
      <c r="K305" s="224"/>
      <c r="L305" s="229"/>
      <c r="M305" s="230"/>
      <c r="N305" s="231"/>
      <c r="O305" s="231"/>
      <c r="P305" s="231"/>
      <c r="Q305" s="231"/>
      <c r="R305" s="231"/>
      <c r="S305" s="231"/>
      <c r="T305" s="232"/>
      <c r="AT305" s="233" t="s">
        <v>175</v>
      </c>
      <c r="AU305" s="233" t="s">
        <v>85</v>
      </c>
      <c r="AV305" s="13" t="s">
        <v>83</v>
      </c>
      <c r="AW305" s="13" t="s">
        <v>31</v>
      </c>
      <c r="AX305" s="13" t="s">
        <v>75</v>
      </c>
      <c r="AY305" s="233" t="s">
        <v>167</v>
      </c>
    </row>
    <row r="306" spans="1:65" s="14" customFormat="1" ht="11.25">
      <c r="B306" s="234"/>
      <c r="C306" s="235"/>
      <c r="D306" s="225" t="s">
        <v>175</v>
      </c>
      <c r="E306" s="236" t="s">
        <v>1</v>
      </c>
      <c r="F306" s="237" t="s">
        <v>464</v>
      </c>
      <c r="G306" s="235"/>
      <c r="H306" s="238">
        <v>3.56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AT306" s="244" t="s">
        <v>175</v>
      </c>
      <c r="AU306" s="244" t="s">
        <v>85</v>
      </c>
      <c r="AV306" s="14" t="s">
        <v>85</v>
      </c>
      <c r="AW306" s="14" t="s">
        <v>31</v>
      </c>
      <c r="AX306" s="14" t="s">
        <v>75</v>
      </c>
      <c r="AY306" s="244" t="s">
        <v>167</v>
      </c>
    </row>
    <row r="307" spans="1:65" s="15" customFormat="1" ht="11.25">
      <c r="B307" s="245"/>
      <c r="C307" s="246"/>
      <c r="D307" s="225" t="s">
        <v>175</v>
      </c>
      <c r="E307" s="247" t="s">
        <v>1</v>
      </c>
      <c r="F307" s="248" t="s">
        <v>202</v>
      </c>
      <c r="G307" s="246"/>
      <c r="H307" s="249">
        <v>138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AT307" s="255" t="s">
        <v>175</v>
      </c>
      <c r="AU307" s="255" t="s">
        <v>85</v>
      </c>
      <c r="AV307" s="15" t="s">
        <v>173</v>
      </c>
      <c r="AW307" s="15" t="s">
        <v>31</v>
      </c>
      <c r="AX307" s="15" t="s">
        <v>83</v>
      </c>
      <c r="AY307" s="255" t="s">
        <v>167</v>
      </c>
    </row>
    <row r="308" spans="1:65" s="2" customFormat="1" ht="24" customHeight="1">
      <c r="A308" s="35"/>
      <c r="B308" s="36"/>
      <c r="C308" s="210" t="s">
        <v>465</v>
      </c>
      <c r="D308" s="210" t="s">
        <v>169</v>
      </c>
      <c r="E308" s="211" t="s">
        <v>466</v>
      </c>
      <c r="F308" s="212" t="s">
        <v>467</v>
      </c>
      <c r="G308" s="213" t="s">
        <v>338</v>
      </c>
      <c r="H308" s="214">
        <v>50.6</v>
      </c>
      <c r="I308" s="215"/>
      <c r="J308" s="214">
        <f>ROUND(I308*H308,2)</f>
        <v>0</v>
      </c>
      <c r="K308" s="216"/>
      <c r="L308" s="40"/>
      <c r="M308" s="217" t="s">
        <v>1</v>
      </c>
      <c r="N308" s="218" t="s">
        <v>40</v>
      </c>
      <c r="O308" s="72"/>
      <c r="P308" s="219">
        <f>O308*H308</f>
        <v>0</v>
      </c>
      <c r="Q308" s="219">
        <v>0</v>
      </c>
      <c r="R308" s="219">
        <f>Q308*H308</f>
        <v>0</v>
      </c>
      <c r="S308" s="219">
        <v>0</v>
      </c>
      <c r="T308" s="220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1" t="s">
        <v>173</v>
      </c>
      <c r="AT308" s="221" t="s">
        <v>169</v>
      </c>
      <c r="AU308" s="221" t="s">
        <v>85</v>
      </c>
      <c r="AY308" s="18" t="s">
        <v>167</v>
      </c>
      <c r="BE308" s="222">
        <f>IF(N308="základní",J308,0)</f>
        <v>0</v>
      </c>
      <c r="BF308" s="222">
        <f>IF(N308="snížená",J308,0)</f>
        <v>0</v>
      </c>
      <c r="BG308" s="222">
        <f>IF(N308="zákl. přenesená",J308,0)</f>
        <v>0</v>
      </c>
      <c r="BH308" s="222">
        <f>IF(N308="sníž. přenesená",J308,0)</f>
        <v>0</v>
      </c>
      <c r="BI308" s="222">
        <f>IF(N308="nulová",J308,0)</f>
        <v>0</v>
      </c>
      <c r="BJ308" s="18" t="s">
        <v>83</v>
      </c>
      <c r="BK308" s="222">
        <f>ROUND(I308*H308,2)</f>
        <v>0</v>
      </c>
      <c r="BL308" s="18" t="s">
        <v>173</v>
      </c>
      <c r="BM308" s="221" t="s">
        <v>468</v>
      </c>
    </row>
    <row r="309" spans="1:65" s="14" customFormat="1" ht="11.25">
      <c r="B309" s="234"/>
      <c r="C309" s="235"/>
      <c r="D309" s="225" t="s">
        <v>175</v>
      </c>
      <c r="E309" s="236" t="s">
        <v>1</v>
      </c>
      <c r="F309" s="237" t="s">
        <v>469</v>
      </c>
      <c r="G309" s="235"/>
      <c r="H309" s="238">
        <v>50.6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AT309" s="244" t="s">
        <v>175</v>
      </c>
      <c r="AU309" s="244" t="s">
        <v>85</v>
      </c>
      <c r="AV309" s="14" t="s">
        <v>85</v>
      </c>
      <c r="AW309" s="14" t="s">
        <v>31</v>
      </c>
      <c r="AX309" s="14" t="s">
        <v>83</v>
      </c>
      <c r="AY309" s="244" t="s">
        <v>167</v>
      </c>
    </row>
    <row r="310" spans="1:65" s="2" customFormat="1" ht="24" customHeight="1">
      <c r="A310" s="35"/>
      <c r="B310" s="36"/>
      <c r="C310" s="256" t="s">
        <v>470</v>
      </c>
      <c r="D310" s="256" t="s">
        <v>245</v>
      </c>
      <c r="E310" s="257" t="s">
        <v>471</v>
      </c>
      <c r="F310" s="258" t="s">
        <v>472</v>
      </c>
      <c r="G310" s="259" t="s">
        <v>338</v>
      </c>
      <c r="H310" s="260">
        <v>54</v>
      </c>
      <c r="I310" s="261"/>
      <c r="J310" s="260">
        <f>ROUND(I310*H310,2)</f>
        <v>0</v>
      </c>
      <c r="K310" s="262"/>
      <c r="L310" s="263"/>
      <c r="M310" s="264" t="s">
        <v>1</v>
      </c>
      <c r="N310" s="265" t="s">
        <v>40</v>
      </c>
      <c r="O310" s="72"/>
      <c r="P310" s="219">
        <f>O310*H310</f>
        <v>0</v>
      </c>
      <c r="Q310" s="219">
        <v>3.2000000000000003E-4</v>
      </c>
      <c r="R310" s="219">
        <f>Q310*H310</f>
        <v>1.728E-2</v>
      </c>
      <c r="S310" s="219">
        <v>0</v>
      </c>
      <c r="T310" s="220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1" t="s">
        <v>217</v>
      </c>
      <c r="AT310" s="221" t="s">
        <v>245</v>
      </c>
      <c r="AU310" s="221" t="s">
        <v>85</v>
      </c>
      <c r="AY310" s="18" t="s">
        <v>167</v>
      </c>
      <c r="BE310" s="222">
        <f>IF(N310="základní",J310,0)</f>
        <v>0</v>
      </c>
      <c r="BF310" s="222">
        <f>IF(N310="snížená",J310,0)</f>
        <v>0</v>
      </c>
      <c r="BG310" s="222">
        <f>IF(N310="zákl. přenesená",J310,0)</f>
        <v>0</v>
      </c>
      <c r="BH310" s="222">
        <f>IF(N310="sníž. přenesená",J310,0)</f>
        <v>0</v>
      </c>
      <c r="BI310" s="222">
        <f>IF(N310="nulová",J310,0)</f>
        <v>0</v>
      </c>
      <c r="BJ310" s="18" t="s">
        <v>83</v>
      </c>
      <c r="BK310" s="222">
        <f>ROUND(I310*H310,2)</f>
        <v>0</v>
      </c>
      <c r="BL310" s="18" t="s">
        <v>173</v>
      </c>
      <c r="BM310" s="221" t="s">
        <v>473</v>
      </c>
    </row>
    <row r="311" spans="1:65" s="14" customFormat="1" ht="11.25">
      <c r="B311" s="234"/>
      <c r="C311" s="235"/>
      <c r="D311" s="225" t="s">
        <v>175</v>
      </c>
      <c r="E311" s="236" t="s">
        <v>1</v>
      </c>
      <c r="F311" s="237" t="s">
        <v>474</v>
      </c>
      <c r="G311" s="235"/>
      <c r="H311" s="238">
        <v>54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AT311" s="244" t="s">
        <v>175</v>
      </c>
      <c r="AU311" s="244" t="s">
        <v>85</v>
      </c>
      <c r="AV311" s="14" t="s">
        <v>85</v>
      </c>
      <c r="AW311" s="14" t="s">
        <v>31</v>
      </c>
      <c r="AX311" s="14" t="s">
        <v>83</v>
      </c>
      <c r="AY311" s="244" t="s">
        <v>167</v>
      </c>
    </row>
    <row r="312" spans="1:65" s="2" customFormat="1" ht="24" customHeight="1">
      <c r="A312" s="35"/>
      <c r="B312" s="36"/>
      <c r="C312" s="210" t="s">
        <v>475</v>
      </c>
      <c r="D312" s="210" t="s">
        <v>169</v>
      </c>
      <c r="E312" s="211" t="s">
        <v>476</v>
      </c>
      <c r="F312" s="212" t="s">
        <v>477</v>
      </c>
      <c r="G312" s="213" t="s">
        <v>338</v>
      </c>
      <c r="H312" s="214">
        <v>86.65</v>
      </c>
      <c r="I312" s="215"/>
      <c r="J312" s="214">
        <f>ROUND(I312*H312,2)</f>
        <v>0</v>
      </c>
      <c r="K312" s="216"/>
      <c r="L312" s="40"/>
      <c r="M312" s="217" t="s">
        <v>1</v>
      </c>
      <c r="N312" s="218" t="s">
        <v>40</v>
      </c>
      <c r="O312" s="72"/>
      <c r="P312" s="219">
        <f>O312*H312</f>
        <v>0</v>
      </c>
      <c r="Q312" s="219">
        <v>0</v>
      </c>
      <c r="R312" s="219">
        <f>Q312*H312</f>
        <v>0</v>
      </c>
      <c r="S312" s="219">
        <v>0</v>
      </c>
      <c r="T312" s="220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1" t="s">
        <v>173</v>
      </c>
      <c r="AT312" s="221" t="s">
        <v>169</v>
      </c>
      <c r="AU312" s="221" t="s">
        <v>85</v>
      </c>
      <c r="AY312" s="18" t="s">
        <v>167</v>
      </c>
      <c r="BE312" s="222">
        <f>IF(N312="základní",J312,0)</f>
        <v>0</v>
      </c>
      <c r="BF312" s="222">
        <f>IF(N312="snížená",J312,0)</f>
        <v>0</v>
      </c>
      <c r="BG312" s="222">
        <f>IF(N312="zákl. přenesená",J312,0)</f>
        <v>0</v>
      </c>
      <c r="BH312" s="222">
        <f>IF(N312="sníž. přenesená",J312,0)</f>
        <v>0</v>
      </c>
      <c r="BI312" s="222">
        <f>IF(N312="nulová",J312,0)</f>
        <v>0</v>
      </c>
      <c r="BJ312" s="18" t="s">
        <v>83</v>
      </c>
      <c r="BK312" s="222">
        <f>ROUND(I312*H312,2)</f>
        <v>0</v>
      </c>
      <c r="BL312" s="18" t="s">
        <v>173</v>
      </c>
      <c r="BM312" s="221" t="s">
        <v>478</v>
      </c>
    </row>
    <row r="313" spans="1:65" s="13" customFormat="1" ht="11.25">
      <c r="B313" s="223"/>
      <c r="C313" s="224"/>
      <c r="D313" s="225" t="s">
        <v>175</v>
      </c>
      <c r="E313" s="226" t="s">
        <v>1</v>
      </c>
      <c r="F313" s="227" t="s">
        <v>479</v>
      </c>
      <c r="G313" s="224"/>
      <c r="H313" s="226" t="s">
        <v>1</v>
      </c>
      <c r="I313" s="228"/>
      <c r="J313" s="224"/>
      <c r="K313" s="224"/>
      <c r="L313" s="229"/>
      <c r="M313" s="230"/>
      <c r="N313" s="231"/>
      <c r="O313" s="231"/>
      <c r="P313" s="231"/>
      <c r="Q313" s="231"/>
      <c r="R313" s="231"/>
      <c r="S313" s="231"/>
      <c r="T313" s="232"/>
      <c r="AT313" s="233" t="s">
        <v>175</v>
      </c>
      <c r="AU313" s="233" t="s">
        <v>85</v>
      </c>
      <c r="AV313" s="13" t="s">
        <v>83</v>
      </c>
      <c r="AW313" s="13" t="s">
        <v>31</v>
      </c>
      <c r="AX313" s="13" t="s">
        <v>75</v>
      </c>
      <c r="AY313" s="233" t="s">
        <v>167</v>
      </c>
    </row>
    <row r="314" spans="1:65" s="14" customFormat="1" ht="11.25">
      <c r="B314" s="234"/>
      <c r="C314" s="235"/>
      <c r="D314" s="225" t="s">
        <v>175</v>
      </c>
      <c r="E314" s="236" t="s">
        <v>1</v>
      </c>
      <c r="F314" s="237" t="s">
        <v>480</v>
      </c>
      <c r="G314" s="235"/>
      <c r="H314" s="238">
        <v>15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AT314" s="244" t="s">
        <v>175</v>
      </c>
      <c r="AU314" s="244" t="s">
        <v>85</v>
      </c>
      <c r="AV314" s="14" t="s">
        <v>85</v>
      </c>
      <c r="AW314" s="14" t="s">
        <v>31</v>
      </c>
      <c r="AX314" s="14" t="s">
        <v>75</v>
      </c>
      <c r="AY314" s="244" t="s">
        <v>167</v>
      </c>
    </row>
    <row r="315" spans="1:65" s="14" customFormat="1" ht="11.25">
      <c r="B315" s="234"/>
      <c r="C315" s="235"/>
      <c r="D315" s="225" t="s">
        <v>175</v>
      </c>
      <c r="E315" s="236" t="s">
        <v>1</v>
      </c>
      <c r="F315" s="237" t="s">
        <v>481</v>
      </c>
      <c r="G315" s="235"/>
      <c r="H315" s="238">
        <v>45.8</v>
      </c>
      <c r="I315" s="239"/>
      <c r="J315" s="235"/>
      <c r="K315" s="235"/>
      <c r="L315" s="240"/>
      <c r="M315" s="241"/>
      <c r="N315" s="242"/>
      <c r="O315" s="242"/>
      <c r="P315" s="242"/>
      <c r="Q315" s="242"/>
      <c r="R315" s="242"/>
      <c r="S315" s="242"/>
      <c r="T315" s="243"/>
      <c r="AT315" s="244" t="s">
        <v>175</v>
      </c>
      <c r="AU315" s="244" t="s">
        <v>85</v>
      </c>
      <c r="AV315" s="14" t="s">
        <v>85</v>
      </c>
      <c r="AW315" s="14" t="s">
        <v>31</v>
      </c>
      <c r="AX315" s="14" t="s">
        <v>75</v>
      </c>
      <c r="AY315" s="244" t="s">
        <v>167</v>
      </c>
    </row>
    <row r="316" spans="1:65" s="14" customFormat="1" ht="11.25">
      <c r="B316" s="234"/>
      <c r="C316" s="235"/>
      <c r="D316" s="225" t="s">
        <v>175</v>
      </c>
      <c r="E316" s="236" t="s">
        <v>1</v>
      </c>
      <c r="F316" s="237" t="s">
        <v>482</v>
      </c>
      <c r="G316" s="235"/>
      <c r="H316" s="238">
        <v>11.75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AT316" s="244" t="s">
        <v>175</v>
      </c>
      <c r="AU316" s="244" t="s">
        <v>85</v>
      </c>
      <c r="AV316" s="14" t="s">
        <v>85</v>
      </c>
      <c r="AW316" s="14" t="s">
        <v>31</v>
      </c>
      <c r="AX316" s="14" t="s">
        <v>75</v>
      </c>
      <c r="AY316" s="244" t="s">
        <v>167</v>
      </c>
    </row>
    <row r="317" spans="1:65" s="13" customFormat="1" ht="11.25">
      <c r="B317" s="223"/>
      <c r="C317" s="224"/>
      <c r="D317" s="225" t="s">
        <v>175</v>
      </c>
      <c r="E317" s="226" t="s">
        <v>1</v>
      </c>
      <c r="F317" s="227" t="s">
        <v>483</v>
      </c>
      <c r="G317" s="224"/>
      <c r="H317" s="226" t="s">
        <v>1</v>
      </c>
      <c r="I317" s="228"/>
      <c r="J317" s="224"/>
      <c r="K317" s="224"/>
      <c r="L317" s="229"/>
      <c r="M317" s="230"/>
      <c r="N317" s="231"/>
      <c r="O317" s="231"/>
      <c r="P317" s="231"/>
      <c r="Q317" s="231"/>
      <c r="R317" s="231"/>
      <c r="S317" s="231"/>
      <c r="T317" s="232"/>
      <c r="AT317" s="233" t="s">
        <v>175</v>
      </c>
      <c r="AU317" s="233" t="s">
        <v>85</v>
      </c>
      <c r="AV317" s="13" t="s">
        <v>83</v>
      </c>
      <c r="AW317" s="13" t="s">
        <v>31</v>
      </c>
      <c r="AX317" s="13" t="s">
        <v>75</v>
      </c>
      <c r="AY317" s="233" t="s">
        <v>167</v>
      </c>
    </row>
    <row r="318" spans="1:65" s="14" customFormat="1" ht="11.25">
      <c r="B318" s="234"/>
      <c r="C318" s="235"/>
      <c r="D318" s="225" t="s">
        <v>175</v>
      </c>
      <c r="E318" s="236" t="s">
        <v>1</v>
      </c>
      <c r="F318" s="237" t="s">
        <v>484</v>
      </c>
      <c r="G318" s="235"/>
      <c r="H318" s="238">
        <v>14.1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AT318" s="244" t="s">
        <v>175</v>
      </c>
      <c r="AU318" s="244" t="s">
        <v>85</v>
      </c>
      <c r="AV318" s="14" t="s">
        <v>85</v>
      </c>
      <c r="AW318" s="14" t="s">
        <v>31</v>
      </c>
      <c r="AX318" s="14" t="s">
        <v>75</v>
      </c>
      <c r="AY318" s="244" t="s">
        <v>167</v>
      </c>
    </row>
    <row r="319" spans="1:65" s="15" customFormat="1" ht="11.25">
      <c r="B319" s="245"/>
      <c r="C319" s="246"/>
      <c r="D319" s="225" t="s">
        <v>175</v>
      </c>
      <c r="E319" s="247" t="s">
        <v>1</v>
      </c>
      <c r="F319" s="248" t="s">
        <v>202</v>
      </c>
      <c r="G319" s="246"/>
      <c r="H319" s="249">
        <v>86.65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AT319" s="255" t="s">
        <v>175</v>
      </c>
      <c r="AU319" s="255" t="s">
        <v>85</v>
      </c>
      <c r="AV319" s="15" t="s">
        <v>173</v>
      </c>
      <c r="AW319" s="15" t="s">
        <v>31</v>
      </c>
      <c r="AX319" s="15" t="s">
        <v>83</v>
      </c>
      <c r="AY319" s="255" t="s">
        <v>167</v>
      </c>
    </row>
    <row r="320" spans="1:65" s="2" customFormat="1" ht="16.5" customHeight="1">
      <c r="A320" s="35"/>
      <c r="B320" s="36"/>
      <c r="C320" s="256" t="s">
        <v>485</v>
      </c>
      <c r="D320" s="256" t="s">
        <v>245</v>
      </c>
      <c r="E320" s="257" t="s">
        <v>486</v>
      </c>
      <c r="F320" s="258" t="s">
        <v>487</v>
      </c>
      <c r="G320" s="259" t="s">
        <v>338</v>
      </c>
      <c r="H320" s="260">
        <v>58.65</v>
      </c>
      <c r="I320" s="261"/>
      <c r="J320" s="260">
        <f>ROUND(I320*H320,2)</f>
        <v>0</v>
      </c>
      <c r="K320" s="262"/>
      <c r="L320" s="263"/>
      <c r="M320" s="264" t="s">
        <v>1</v>
      </c>
      <c r="N320" s="265" t="s">
        <v>40</v>
      </c>
      <c r="O320" s="72"/>
      <c r="P320" s="219">
        <f>O320*H320</f>
        <v>0</v>
      </c>
      <c r="Q320" s="219">
        <v>3.0000000000000001E-5</v>
      </c>
      <c r="R320" s="219">
        <f>Q320*H320</f>
        <v>1.7595E-3</v>
      </c>
      <c r="S320" s="219">
        <v>0</v>
      </c>
      <c r="T320" s="220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1" t="s">
        <v>217</v>
      </c>
      <c r="AT320" s="221" t="s">
        <v>245</v>
      </c>
      <c r="AU320" s="221" t="s">
        <v>85</v>
      </c>
      <c r="AY320" s="18" t="s">
        <v>167</v>
      </c>
      <c r="BE320" s="222">
        <f>IF(N320="základní",J320,0)</f>
        <v>0</v>
      </c>
      <c r="BF320" s="222">
        <f>IF(N320="snížená",J320,0)</f>
        <v>0</v>
      </c>
      <c r="BG320" s="222">
        <f>IF(N320="zákl. přenesená",J320,0)</f>
        <v>0</v>
      </c>
      <c r="BH320" s="222">
        <f>IF(N320="sníž. přenesená",J320,0)</f>
        <v>0</v>
      </c>
      <c r="BI320" s="222">
        <f>IF(N320="nulová",J320,0)</f>
        <v>0</v>
      </c>
      <c r="BJ320" s="18" t="s">
        <v>83</v>
      </c>
      <c r="BK320" s="222">
        <f>ROUND(I320*H320,2)</f>
        <v>0</v>
      </c>
      <c r="BL320" s="18" t="s">
        <v>173</v>
      </c>
      <c r="BM320" s="221" t="s">
        <v>488</v>
      </c>
    </row>
    <row r="321" spans="1:65" s="14" customFormat="1" ht="11.25">
      <c r="B321" s="234"/>
      <c r="C321" s="235"/>
      <c r="D321" s="225" t="s">
        <v>175</v>
      </c>
      <c r="E321" s="236" t="s">
        <v>1</v>
      </c>
      <c r="F321" s="237" t="s">
        <v>489</v>
      </c>
      <c r="G321" s="235"/>
      <c r="H321" s="238">
        <v>58.65</v>
      </c>
      <c r="I321" s="239"/>
      <c r="J321" s="235"/>
      <c r="K321" s="235"/>
      <c r="L321" s="240"/>
      <c r="M321" s="241"/>
      <c r="N321" s="242"/>
      <c r="O321" s="242"/>
      <c r="P321" s="242"/>
      <c r="Q321" s="242"/>
      <c r="R321" s="242"/>
      <c r="S321" s="242"/>
      <c r="T321" s="243"/>
      <c r="AT321" s="244" t="s">
        <v>175</v>
      </c>
      <c r="AU321" s="244" t="s">
        <v>85</v>
      </c>
      <c r="AV321" s="14" t="s">
        <v>85</v>
      </c>
      <c r="AW321" s="14" t="s">
        <v>31</v>
      </c>
      <c r="AX321" s="14" t="s">
        <v>83</v>
      </c>
      <c r="AY321" s="244" t="s">
        <v>167</v>
      </c>
    </row>
    <row r="322" spans="1:65" s="2" customFormat="1" ht="24" customHeight="1">
      <c r="A322" s="35"/>
      <c r="B322" s="36"/>
      <c r="C322" s="256" t="s">
        <v>490</v>
      </c>
      <c r="D322" s="256" t="s">
        <v>245</v>
      </c>
      <c r="E322" s="257" t="s">
        <v>491</v>
      </c>
      <c r="F322" s="258" t="s">
        <v>492</v>
      </c>
      <c r="G322" s="259" t="s">
        <v>338</v>
      </c>
      <c r="H322" s="260">
        <v>17.5</v>
      </c>
      <c r="I322" s="261"/>
      <c r="J322" s="260">
        <f>ROUND(I322*H322,2)</f>
        <v>0</v>
      </c>
      <c r="K322" s="262"/>
      <c r="L322" s="263"/>
      <c r="M322" s="264" t="s">
        <v>1</v>
      </c>
      <c r="N322" s="265" t="s">
        <v>40</v>
      </c>
      <c r="O322" s="72"/>
      <c r="P322" s="219">
        <f>O322*H322</f>
        <v>0</v>
      </c>
      <c r="Q322" s="219">
        <v>2.9999999999999997E-4</v>
      </c>
      <c r="R322" s="219">
        <f>Q322*H322</f>
        <v>5.2499999999999995E-3</v>
      </c>
      <c r="S322" s="219">
        <v>0</v>
      </c>
      <c r="T322" s="220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1" t="s">
        <v>217</v>
      </c>
      <c r="AT322" s="221" t="s">
        <v>245</v>
      </c>
      <c r="AU322" s="221" t="s">
        <v>85</v>
      </c>
      <c r="AY322" s="18" t="s">
        <v>167</v>
      </c>
      <c r="BE322" s="222">
        <f>IF(N322="základní",J322,0)</f>
        <v>0</v>
      </c>
      <c r="BF322" s="222">
        <f>IF(N322="snížená",J322,0)</f>
        <v>0</v>
      </c>
      <c r="BG322" s="222">
        <f>IF(N322="zákl. přenesená",J322,0)</f>
        <v>0</v>
      </c>
      <c r="BH322" s="222">
        <f>IF(N322="sníž. přenesená",J322,0)</f>
        <v>0</v>
      </c>
      <c r="BI322" s="222">
        <f>IF(N322="nulová",J322,0)</f>
        <v>0</v>
      </c>
      <c r="BJ322" s="18" t="s">
        <v>83</v>
      </c>
      <c r="BK322" s="222">
        <f>ROUND(I322*H322,2)</f>
        <v>0</v>
      </c>
      <c r="BL322" s="18" t="s">
        <v>173</v>
      </c>
      <c r="BM322" s="221" t="s">
        <v>493</v>
      </c>
    </row>
    <row r="323" spans="1:65" s="14" customFormat="1" ht="11.25">
      <c r="B323" s="234"/>
      <c r="C323" s="235"/>
      <c r="D323" s="225" t="s">
        <v>175</v>
      </c>
      <c r="E323" s="236" t="s">
        <v>1</v>
      </c>
      <c r="F323" s="237" t="s">
        <v>494</v>
      </c>
      <c r="G323" s="235"/>
      <c r="H323" s="238">
        <v>17.5</v>
      </c>
      <c r="I323" s="239"/>
      <c r="J323" s="235"/>
      <c r="K323" s="235"/>
      <c r="L323" s="240"/>
      <c r="M323" s="241"/>
      <c r="N323" s="242"/>
      <c r="O323" s="242"/>
      <c r="P323" s="242"/>
      <c r="Q323" s="242"/>
      <c r="R323" s="242"/>
      <c r="S323" s="242"/>
      <c r="T323" s="243"/>
      <c r="AT323" s="244" t="s">
        <v>175</v>
      </c>
      <c r="AU323" s="244" t="s">
        <v>85</v>
      </c>
      <c r="AV323" s="14" t="s">
        <v>85</v>
      </c>
      <c r="AW323" s="14" t="s">
        <v>31</v>
      </c>
      <c r="AX323" s="14" t="s">
        <v>83</v>
      </c>
      <c r="AY323" s="244" t="s">
        <v>167</v>
      </c>
    </row>
    <row r="324" spans="1:65" s="2" customFormat="1" ht="24" customHeight="1">
      <c r="A324" s="35"/>
      <c r="B324" s="36"/>
      <c r="C324" s="256" t="s">
        <v>495</v>
      </c>
      <c r="D324" s="256" t="s">
        <v>245</v>
      </c>
      <c r="E324" s="257" t="s">
        <v>496</v>
      </c>
      <c r="F324" s="258" t="s">
        <v>497</v>
      </c>
      <c r="G324" s="259" t="s">
        <v>338</v>
      </c>
      <c r="H324" s="260">
        <v>15</v>
      </c>
      <c r="I324" s="261"/>
      <c r="J324" s="260">
        <f>ROUND(I324*H324,2)</f>
        <v>0</v>
      </c>
      <c r="K324" s="262"/>
      <c r="L324" s="263"/>
      <c r="M324" s="264" t="s">
        <v>1</v>
      </c>
      <c r="N324" s="265" t="s">
        <v>40</v>
      </c>
      <c r="O324" s="72"/>
      <c r="P324" s="219">
        <f>O324*H324</f>
        <v>0</v>
      </c>
      <c r="Q324" s="219">
        <v>2.0000000000000001E-4</v>
      </c>
      <c r="R324" s="219">
        <f>Q324*H324</f>
        <v>3.0000000000000001E-3</v>
      </c>
      <c r="S324" s="219">
        <v>0</v>
      </c>
      <c r="T324" s="220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1" t="s">
        <v>217</v>
      </c>
      <c r="AT324" s="221" t="s">
        <v>245</v>
      </c>
      <c r="AU324" s="221" t="s">
        <v>85</v>
      </c>
      <c r="AY324" s="18" t="s">
        <v>167</v>
      </c>
      <c r="BE324" s="222">
        <f>IF(N324="základní",J324,0)</f>
        <v>0</v>
      </c>
      <c r="BF324" s="222">
        <f>IF(N324="snížená",J324,0)</f>
        <v>0</v>
      </c>
      <c r="BG324" s="222">
        <f>IF(N324="zákl. přenesená",J324,0)</f>
        <v>0</v>
      </c>
      <c r="BH324" s="222">
        <f>IF(N324="sníž. přenesená",J324,0)</f>
        <v>0</v>
      </c>
      <c r="BI324" s="222">
        <f>IF(N324="nulová",J324,0)</f>
        <v>0</v>
      </c>
      <c r="BJ324" s="18" t="s">
        <v>83</v>
      </c>
      <c r="BK324" s="222">
        <f>ROUND(I324*H324,2)</f>
        <v>0</v>
      </c>
      <c r="BL324" s="18" t="s">
        <v>173</v>
      </c>
      <c r="BM324" s="221" t="s">
        <v>498</v>
      </c>
    </row>
    <row r="325" spans="1:65" s="14" customFormat="1" ht="11.25">
      <c r="B325" s="234"/>
      <c r="C325" s="235"/>
      <c r="D325" s="225" t="s">
        <v>175</v>
      </c>
      <c r="E325" s="236" t="s">
        <v>1</v>
      </c>
      <c r="F325" s="237" t="s">
        <v>499</v>
      </c>
      <c r="G325" s="235"/>
      <c r="H325" s="238">
        <v>15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AT325" s="244" t="s">
        <v>175</v>
      </c>
      <c r="AU325" s="244" t="s">
        <v>85</v>
      </c>
      <c r="AV325" s="14" t="s">
        <v>85</v>
      </c>
      <c r="AW325" s="14" t="s">
        <v>31</v>
      </c>
      <c r="AX325" s="14" t="s">
        <v>83</v>
      </c>
      <c r="AY325" s="244" t="s">
        <v>167</v>
      </c>
    </row>
    <row r="326" spans="1:65" s="2" customFormat="1" ht="24" customHeight="1">
      <c r="A326" s="35"/>
      <c r="B326" s="36"/>
      <c r="C326" s="210" t="s">
        <v>500</v>
      </c>
      <c r="D326" s="210" t="s">
        <v>169</v>
      </c>
      <c r="E326" s="211" t="s">
        <v>501</v>
      </c>
      <c r="F326" s="212" t="s">
        <v>502</v>
      </c>
      <c r="G326" s="213" t="s">
        <v>338</v>
      </c>
      <c r="H326" s="214">
        <v>71.650000000000006</v>
      </c>
      <c r="I326" s="215"/>
      <c r="J326" s="214">
        <f>ROUND(I326*H326,2)</f>
        <v>0</v>
      </c>
      <c r="K326" s="216"/>
      <c r="L326" s="40"/>
      <c r="M326" s="217" t="s">
        <v>1</v>
      </c>
      <c r="N326" s="218" t="s">
        <v>40</v>
      </c>
      <c r="O326" s="72"/>
      <c r="P326" s="219">
        <f>O326*H326</f>
        <v>0</v>
      </c>
      <c r="Q326" s="219">
        <v>4.4000000000000002E-4</v>
      </c>
      <c r="R326" s="219">
        <f>Q326*H326</f>
        <v>3.1526000000000005E-2</v>
      </c>
      <c r="S326" s="219">
        <v>0</v>
      </c>
      <c r="T326" s="220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1" t="s">
        <v>173</v>
      </c>
      <c r="AT326" s="221" t="s">
        <v>169</v>
      </c>
      <c r="AU326" s="221" t="s">
        <v>85</v>
      </c>
      <c r="AY326" s="18" t="s">
        <v>167</v>
      </c>
      <c r="BE326" s="222">
        <f>IF(N326="základní",J326,0)</f>
        <v>0</v>
      </c>
      <c r="BF326" s="222">
        <f>IF(N326="snížená",J326,0)</f>
        <v>0</v>
      </c>
      <c r="BG326" s="222">
        <f>IF(N326="zákl. přenesená",J326,0)</f>
        <v>0</v>
      </c>
      <c r="BH326" s="222">
        <f>IF(N326="sníž. přenesená",J326,0)</f>
        <v>0</v>
      </c>
      <c r="BI326" s="222">
        <f>IF(N326="nulová",J326,0)</f>
        <v>0</v>
      </c>
      <c r="BJ326" s="18" t="s">
        <v>83</v>
      </c>
      <c r="BK326" s="222">
        <f>ROUND(I326*H326,2)</f>
        <v>0</v>
      </c>
      <c r="BL326" s="18" t="s">
        <v>173</v>
      </c>
      <c r="BM326" s="221" t="s">
        <v>503</v>
      </c>
    </row>
    <row r="327" spans="1:65" s="13" customFormat="1" ht="11.25">
      <c r="B327" s="223"/>
      <c r="C327" s="224"/>
      <c r="D327" s="225" t="s">
        <v>175</v>
      </c>
      <c r="E327" s="226" t="s">
        <v>1</v>
      </c>
      <c r="F327" s="227" t="s">
        <v>504</v>
      </c>
      <c r="G327" s="224"/>
      <c r="H327" s="226" t="s">
        <v>1</v>
      </c>
      <c r="I327" s="228"/>
      <c r="J327" s="224"/>
      <c r="K327" s="224"/>
      <c r="L327" s="229"/>
      <c r="M327" s="230"/>
      <c r="N327" s="231"/>
      <c r="O327" s="231"/>
      <c r="P327" s="231"/>
      <c r="Q327" s="231"/>
      <c r="R327" s="231"/>
      <c r="S327" s="231"/>
      <c r="T327" s="232"/>
      <c r="AT327" s="233" t="s">
        <v>175</v>
      </c>
      <c r="AU327" s="233" t="s">
        <v>85</v>
      </c>
      <c r="AV327" s="13" t="s">
        <v>83</v>
      </c>
      <c r="AW327" s="13" t="s">
        <v>31</v>
      </c>
      <c r="AX327" s="13" t="s">
        <v>75</v>
      </c>
      <c r="AY327" s="233" t="s">
        <v>167</v>
      </c>
    </row>
    <row r="328" spans="1:65" s="14" customFormat="1" ht="11.25">
      <c r="B328" s="234"/>
      <c r="C328" s="235"/>
      <c r="D328" s="225" t="s">
        <v>175</v>
      </c>
      <c r="E328" s="236" t="s">
        <v>1</v>
      </c>
      <c r="F328" s="237" t="s">
        <v>505</v>
      </c>
      <c r="G328" s="235"/>
      <c r="H328" s="238">
        <v>32.4</v>
      </c>
      <c r="I328" s="239"/>
      <c r="J328" s="235"/>
      <c r="K328" s="235"/>
      <c r="L328" s="240"/>
      <c r="M328" s="241"/>
      <c r="N328" s="242"/>
      <c r="O328" s="242"/>
      <c r="P328" s="242"/>
      <c r="Q328" s="242"/>
      <c r="R328" s="242"/>
      <c r="S328" s="242"/>
      <c r="T328" s="243"/>
      <c r="AT328" s="244" t="s">
        <v>175</v>
      </c>
      <c r="AU328" s="244" t="s">
        <v>85</v>
      </c>
      <c r="AV328" s="14" t="s">
        <v>85</v>
      </c>
      <c r="AW328" s="14" t="s">
        <v>31</v>
      </c>
      <c r="AX328" s="14" t="s">
        <v>75</v>
      </c>
      <c r="AY328" s="244" t="s">
        <v>167</v>
      </c>
    </row>
    <row r="329" spans="1:65" s="14" customFormat="1" ht="11.25">
      <c r="B329" s="234"/>
      <c r="C329" s="235"/>
      <c r="D329" s="225" t="s">
        <v>175</v>
      </c>
      <c r="E329" s="236" t="s">
        <v>1</v>
      </c>
      <c r="F329" s="237" t="s">
        <v>506</v>
      </c>
      <c r="G329" s="235"/>
      <c r="H329" s="238">
        <v>12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AT329" s="244" t="s">
        <v>175</v>
      </c>
      <c r="AU329" s="244" t="s">
        <v>85</v>
      </c>
      <c r="AV329" s="14" t="s">
        <v>85</v>
      </c>
      <c r="AW329" s="14" t="s">
        <v>31</v>
      </c>
      <c r="AX329" s="14" t="s">
        <v>75</v>
      </c>
      <c r="AY329" s="244" t="s">
        <v>167</v>
      </c>
    </row>
    <row r="330" spans="1:65" s="14" customFormat="1" ht="11.25">
      <c r="B330" s="234"/>
      <c r="C330" s="235"/>
      <c r="D330" s="225" t="s">
        <v>175</v>
      </c>
      <c r="E330" s="236" t="s">
        <v>1</v>
      </c>
      <c r="F330" s="237" t="s">
        <v>507</v>
      </c>
      <c r="G330" s="235"/>
      <c r="H330" s="238">
        <v>15.5</v>
      </c>
      <c r="I330" s="239"/>
      <c r="J330" s="235"/>
      <c r="K330" s="235"/>
      <c r="L330" s="240"/>
      <c r="M330" s="241"/>
      <c r="N330" s="242"/>
      <c r="O330" s="242"/>
      <c r="P330" s="242"/>
      <c r="Q330" s="242"/>
      <c r="R330" s="242"/>
      <c r="S330" s="242"/>
      <c r="T330" s="243"/>
      <c r="AT330" s="244" t="s">
        <v>175</v>
      </c>
      <c r="AU330" s="244" t="s">
        <v>85</v>
      </c>
      <c r="AV330" s="14" t="s">
        <v>85</v>
      </c>
      <c r="AW330" s="14" t="s">
        <v>31</v>
      </c>
      <c r="AX330" s="14" t="s">
        <v>75</v>
      </c>
      <c r="AY330" s="244" t="s">
        <v>167</v>
      </c>
    </row>
    <row r="331" spans="1:65" s="14" customFormat="1" ht="11.25">
      <c r="B331" s="234"/>
      <c r="C331" s="235"/>
      <c r="D331" s="225" t="s">
        <v>175</v>
      </c>
      <c r="E331" s="236" t="s">
        <v>1</v>
      </c>
      <c r="F331" s="237" t="s">
        <v>482</v>
      </c>
      <c r="G331" s="235"/>
      <c r="H331" s="238">
        <v>11.75</v>
      </c>
      <c r="I331" s="239"/>
      <c r="J331" s="235"/>
      <c r="K331" s="235"/>
      <c r="L331" s="240"/>
      <c r="M331" s="241"/>
      <c r="N331" s="242"/>
      <c r="O331" s="242"/>
      <c r="P331" s="242"/>
      <c r="Q331" s="242"/>
      <c r="R331" s="242"/>
      <c r="S331" s="242"/>
      <c r="T331" s="243"/>
      <c r="AT331" s="244" t="s">
        <v>175</v>
      </c>
      <c r="AU331" s="244" t="s">
        <v>85</v>
      </c>
      <c r="AV331" s="14" t="s">
        <v>85</v>
      </c>
      <c r="AW331" s="14" t="s">
        <v>31</v>
      </c>
      <c r="AX331" s="14" t="s">
        <v>75</v>
      </c>
      <c r="AY331" s="244" t="s">
        <v>167</v>
      </c>
    </row>
    <row r="332" spans="1:65" s="15" customFormat="1" ht="11.25">
      <c r="B332" s="245"/>
      <c r="C332" s="246"/>
      <c r="D332" s="225" t="s">
        <v>175</v>
      </c>
      <c r="E332" s="247" t="s">
        <v>1</v>
      </c>
      <c r="F332" s="248" t="s">
        <v>202</v>
      </c>
      <c r="G332" s="246"/>
      <c r="H332" s="249">
        <v>71.650000000000006</v>
      </c>
      <c r="I332" s="250"/>
      <c r="J332" s="246"/>
      <c r="K332" s="246"/>
      <c r="L332" s="251"/>
      <c r="M332" s="252"/>
      <c r="N332" s="253"/>
      <c r="O332" s="253"/>
      <c r="P332" s="253"/>
      <c r="Q332" s="253"/>
      <c r="R332" s="253"/>
      <c r="S332" s="253"/>
      <c r="T332" s="254"/>
      <c r="AT332" s="255" t="s">
        <v>175</v>
      </c>
      <c r="AU332" s="255" t="s">
        <v>85</v>
      </c>
      <c r="AV332" s="15" t="s">
        <v>173</v>
      </c>
      <c r="AW332" s="15" t="s">
        <v>31</v>
      </c>
      <c r="AX332" s="15" t="s">
        <v>83</v>
      </c>
      <c r="AY332" s="255" t="s">
        <v>167</v>
      </c>
    </row>
    <row r="333" spans="1:65" s="2" customFormat="1" ht="24" customHeight="1">
      <c r="A333" s="35"/>
      <c r="B333" s="36"/>
      <c r="C333" s="210" t="s">
        <v>508</v>
      </c>
      <c r="D333" s="210" t="s">
        <v>169</v>
      </c>
      <c r="E333" s="211" t="s">
        <v>509</v>
      </c>
      <c r="F333" s="212" t="s">
        <v>510</v>
      </c>
      <c r="G333" s="213" t="s">
        <v>172</v>
      </c>
      <c r="H333" s="214">
        <v>12.88</v>
      </c>
      <c r="I333" s="215"/>
      <c r="J333" s="214">
        <f>ROUND(I333*H333,2)</f>
        <v>0</v>
      </c>
      <c r="K333" s="216"/>
      <c r="L333" s="40"/>
      <c r="M333" s="217" t="s">
        <v>1</v>
      </c>
      <c r="N333" s="218" t="s">
        <v>40</v>
      </c>
      <c r="O333" s="72"/>
      <c r="P333" s="219">
        <f>O333*H333</f>
        <v>0</v>
      </c>
      <c r="Q333" s="219">
        <v>2.45329</v>
      </c>
      <c r="R333" s="219">
        <f>Q333*H333</f>
        <v>31.598375200000003</v>
      </c>
      <c r="S333" s="219">
        <v>0</v>
      </c>
      <c r="T333" s="220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1" t="s">
        <v>173</v>
      </c>
      <c r="AT333" s="221" t="s">
        <v>169</v>
      </c>
      <c r="AU333" s="221" t="s">
        <v>85</v>
      </c>
      <c r="AY333" s="18" t="s">
        <v>167</v>
      </c>
      <c r="BE333" s="222">
        <f>IF(N333="základní",J333,0)</f>
        <v>0</v>
      </c>
      <c r="BF333" s="222">
        <f>IF(N333="snížená",J333,0)</f>
        <v>0</v>
      </c>
      <c r="BG333" s="222">
        <f>IF(N333="zákl. přenesená",J333,0)</f>
        <v>0</v>
      </c>
      <c r="BH333" s="222">
        <f>IF(N333="sníž. přenesená",J333,0)</f>
        <v>0</v>
      </c>
      <c r="BI333" s="222">
        <f>IF(N333="nulová",J333,0)</f>
        <v>0</v>
      </c>
      <c r="BJ333" s="18" t="s">
        <v>83</v>
      </c>
      <c r="BK333" s="222">
        <f>ROUND(I333*H333,2)</f>
        <v>0</v>
      </c>
      <c r="BL333" s="18" t="s">
        <v>173</v>
      </c>
      <c r="BM333" s="221" t="s">
        <v>511</v>
      </c>
    </row>
    <row r="334" spans="1:65" s="13" customFormat="1" ht="11.25">
      <c r="B334" s="223"/>
      <c r="C334" s="224"/>
      <c r="D334" s="225" t="s">
        <v>175</v>
      </c>
      <c r="E334" s="226" t="s">
        <v>1</v>
      </c>
      <c r="F334" s="227" t="s">
        <v>512</v>
      </c>
      <c r="G334" s="224"/>
      <c r="H334" s="226" t="s">
        <v>1</v>
      </c>
      <c r="I334" s="228"/>
      <c r="J334" s="224"/>
      <c r="K334" s="224"/>
      <c r="L334" s="229"/>
      <c r="M334" s="230"/>
      <c r="N334" s="231"/>
      <c r="O334" s="231"/>
      <c r="P334" s="231"/>
      <c r="Q334" s="231"/>
      <c r="R334" s="231"/>
      <c r="S334" s="231"/>
      <c r="T334" s="232"/>
      <c r="AT334" s="233" t="s">
        <v>175</v>
      </c>
      <c r="AU334" s="233" t="s">
        <v>85</v>
      </c>
      <c r="AV334" s="13" t="s">
        <v>83</v>
      </c>
      <c r="AW334" s="13" t="s">
        <v>31</v>
      </c>
      <c r="AX334" s="13" t="s">
        <v>75</v>
      </c>
      <c r="AY334" s="233" t="s">
        <v>167</v>
      </c>
    </row>
    <row r="335" spans="1:65" s="13" customFormat="1" ht="11.25">
      <c r="B335" s="223"/>
      <c r="C335" s="224"/>
      <c r="D335" s="225" t="s">
        <v>175</v>
      </c>
      <c r="E335" s="226" t="s">
        <v>1</v>
      </c>
      <c r="F335" s="227" t="s">
        <v>513</v>
      </c>
      <c r="G335" s="224"/>
      <c r="H335" s="226" t="s">
        <v>1</v>
      </c>
      <c r="I335" s="228"/>
      <c r="J335" s="224"/>
      <c r="K335" s="224"/>
      <c r="L335" s="229"/>
      <c r="M335" s="230"/>
      <c r="N335" s="231"/>
      <c r="O335" s="231"/>
      <c r="P335" s="231"/>
      <c r="Q335" s="231"/>
      <c r="R335" s="231"/>
      <c r="S335" s="231"/>
      <c r="T335" s="232"/>
      <c r="AT335" s="233" t="s">
        <v>175</v>
      </c>
      <c r="AU335" s="233" t="s">
        <v>85</v>
      </c>
      <c r="AV335" s="13" t="s">
        <v>83</v>
      </c>
      <c r="AW335" s="13" t="s">
        <v>31</v>
      </c>
      <c r="AX335" s="13" t="s">
        <v>75</v>
      </c>
      <c r="AY335" s="233" t="s">
        <v>167</v>
      </c>
    </row>
    <row r="336" spans="1:65" s="14" customFormat="1" ht="11.25">
      <c r="B336" s="234"/>
      <c r="C336" s="235"/>
      <c r="D336" s="225" t="s">
        <v>175</v>
      </c>
      <c r="E336" s="236" t="s">
        <v>1</v>
      </c>
      <c r="F336" s="237" t="s">
        <v>514</v>
      </c>
      <c r="G336" s="235"/>
      <c r="H336" s="238">
        <v>7.36</v>
      </c>
      <c r="I336" s="239"/>
      <c r="J336" s="235"/>
      <c r="K336" s="235"/>
      <c r="L336" s="240"/>
      <c r="M336" s="241"/>
      <c r="N336" s="242"/>
      <c r="O336" s="242"/>
      <c r="P336" s="242"/>
      <c r="Q336" s="242"/>
      <c r="R336" s="242"/>
      <c r="S336" s="242"/>
      <c r="T336" s="243"/>
      <c r="AT336" s="244" t="s">
        <v>175</v>
      </c>
      <c r="AU336" s="244" t="s">
        <v>85</v>
      </c>
      <c r="AV336" s="14" t="s">
        <v>85</v>
      </c>
      <c r="AW336" s="14" t="s">
        <v>31</v>
      </c>
      <c r="AX336" s="14" t="s">
        <v>75</v>
      </c>
      <c r="AY336" s="244" t="s">
        <v>167</v>
      </c>
    </row>
    <row r="337" spans="1:65" s="13" customFormat="1" ht="11.25">
      <c r="B337" s="223"/>
      <c r="C337" s="224"/>
      <c r="D337" s="225" t="s">
        <v>175</v>
      </c>
      <c r="E337" s="226" t="s">
        <v>1</v>
      </c>
      <c r="F337" s="227" t="s">
        <v>515</v>
      </c>
      <c r="G337" s="224"/>
      <c r="H337" s="226" t="s">
        <v>1</v>
      </c>
      <c r="I337" s="228"/>
      <c r="J337" s="224"/>
      <c r="K337" s="224"/>
      <c r="L337" s="229"/>
      <c r="M337" s="230"/>
      <c r="N337" s="231"/>
      <c r="O337" s="231"/>
      <c r="P337" s="231"/>
      <c r="Q337" s="231"/>
      <c r="R337" s="231"/>
      <c r="S337" s="231"/>
      <c r="T337" s="232"/>
      <c r="AT337" s="233" t="s">
        <v>175</v>
      </c>
      <c r="AU337" s="233" t="s">
        <v>85</v>
      </c>
      <c r="AV337" s="13" t="s">
        <v>83</v>
      </c>
      <c r="AW337" s="13" t="s">
        <v>31</v>
      </c>
      <c r="AX337" s="13" t="s">
        <v>75</v>
      </c>
      <c r="AY337" s="233" t="s">
        <v>167</v>
      </c>
    </row>
    <row r="338" spans="1:65" s="14" customFormat="1" ht="11.25">
      <c r="B338" s="234"/>
      <c r="C338" s="235"/>
      <c r="D338" s="225" t="s">
        <v>175</v>
      </c>
      <c r="E338" s="236" t="s">
        <v>1</v>
      </c>
      <c r="F338" s="237" t="s">
        <v>516</v>
      </c>
      <c r="G338" s="235"/>
      <c r="H338" s="238">
        <v>5.52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AT338" s="244" t="s">
        <v>175</v>
      </c>
      <c r="AU338" s="244" t="s">
        <v>85</v>
      </c>
      <c r="AV338" s="14" t="s">
        <v>85</v>
      </c>
      <c r="AW338" s="14" t="s">
        <v>31</v>
      </c>
      <c r="AX338" s="14" t="s">
        <v>75</v>
      </c>
      <c r="AY338" s="244" t="s">
        <v>167</v>
      </c>
    </row>
    <row r="339" spans="1:65" s="15" customFormat="1" ht="11.25">
      <c r="B339" s="245"/>
      <c r="C339" s="246"/>
      <c r="D339" s="225" t="s">
        <v>175</v>
      </c>
      <c r="E339" s="247" t="s">
        <v>1</v>
      </c>
      <c r="F339" s="248" t="s">
        <v>202</v>
      </c>
      <c r="G339" s="246"/>
      <c r="H339" s="249">
        <v>12.88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AT339" s="255" t="s">
        <v>175</v>
      </c>
      <c r="AU339" s="255" t="s">
        <v>85</v>
      </c>
      <c r="AV339" s="15" t="s">
        <v>173</v>
      </c>
      <c r="AW339" s="15" t="s">
        <v>31</v>
      </c>
      <c r="AX339" s="15" t="s">
        <v>83</v>
      </c>
      <c r="AY339" s="255" t="s">
        <v>167</v>
      </c>
    </row>
    <row r="340" spans="1:65" s="2" customFormat="1" ht="24" customHeight="1">
      <c r="A340" s="35"/>
      <c r="B340" s="36"/>
      <c r="C340" s="210" t="s">
        <v>517</v>
      </c>
      <c r="D340" s="210" t="s">
        <v>169</v>
      </c>
      <c r="E340" s="211" t="s">
        <v>518</v>
      </c>
      <c r="F340" s="212" t="s">
        <v>519</v>
      </c>
      <c r="G340" s="213" t="s">
        <v>172</v>
      </c>
      <c r="H340" s="214">
        <v>12.88</v>
      </c>
      <c r="I340" s="215"/>
      <c r="J340" s="214">
        <f>ROUND(I340*H340,2)</f>
        <v>0</v>
      </c>
      <c r="K340" s="216"/>
      <c r="L340" s="40"/>
      <c r="M340" s="217" t="s">
        <v>1</v>
      </c>
      <c r="N340" s="218" t="s">
        <v>40</v>
      </c>
      <c r="O340" s="72"/>
      <c r="P340" s="219">
        <f>O340*H340</f>
        <v>0</v>
      </c>
      <c r="Q340" s="219">
        <v>0</v>
      </c>
      <c r="R340" s="219">
        <f>Q340*H340</f>
        <v>0</v>
      </c>
      <c r="S340" s="219">
        <v>0</v>
      </c>
      <c r="T340" s="220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21" t="s">
        <v>173</v>
      </c>
      <c r="AT340" s="221" t="s">
        <v>169</v>
      </c>
      <c r="AU340" s="221" t="s">
        <v>85</v>
      </c>
      <c r="AY340" s="18" t="s">
        <v>167</v>
      </c>
      <c r="BE340" s="222">
        <f>IF(N340="základní",J340,0)</f>
        <v>0</v>
      </c>
      <c r="BF340" s="222">
        <f>IF(N340="snížená",J340,0)</f>
        <v>0</v>
      </c>
      <c r="BG340" s="222">
        <f>IF(N340="zákl. přenesená",J340,0)</f>
        <v>0</v>
      </c>
      <c r="BH340" s="222">
        <f>IF(N340="sníž. přenesená",J340,0)</f>
        <v>0</v>
      </c>
      <c r="BI340" s="222">
        <f>IF(N340="nulová",J340,0)</f>
        <v>0</v>
      </c>
      <c r="BJ340" s="18" t="s">
        <v>83</v>
      </c>
      <c r="BK340" s="222">
        <f>ROUND(I340*H340,2)</f>
        <v>0</v>
      </c>
      <c r="BL340" s="18" t="s">
        <v>173</v>
      </c>
      <c r="BM340" s="221" t="s">
        <v>520</v>
      </c>
    </row>
    <row r="341" spans="1:65" s="2" customFormat="1" ht="16.5" customHeight="1">
      <c r="A341" s="35"/>
      <c r="B341" s="36"/>
      <c r="C341" s="210" t="s">
        <v>521</v>
      </c>
      <c r="D341" s="210" t="s">
        <v>169</v>
      </c>
      <c r="E341" s="211" t="s">
        <v>522</v>
      </c>
      <c r="F341" s="212" t="s">
        <v>523</v>
      </c>
      <c r="G341" s="213" t="s">
        <v>230</v>
      </c>
      <c r="H341" s="214">
        <v>0.98</v>
      </c>
      <c r="I341" s="215"/>
      <c r="J341" s="214">
        <f>ROUND(I341*H341,2)</f>
        <v>0</v>
      </c>
      <c r="K341" s="216"/>
      <c r="L341" s="40"/>
      <c r="M341" s="217" t="s">
        <v>1</v>
      </c>
      <c r="N341" s="218" t="s">
        <v>40</v>
      </c>
      <c r="O341" s="72"/>
      <c r="P341" s="219">
        <f>O341*H341</f>
        <v>0</v>
      </c>
      <c r="Q341" s="219">
        <v>1.06277</v>
      </c>
      <c r="R341" s="219">
        <f>Q341*H341</f>
        <v>1.0415146</v>
      </c>
      <c r="S341" s="219">
        <v>0</v>
      </c>
      <c r="T341" s="220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21" t="s">
        <v>173</v>
      </c>
      <c r="AT341" s="221" t="s">
        <v>169</v>
      </c>
      <c r="AU341" s="221" t="s">
        <v>85</v>
      </c>
      <c r="AY341" s="18" t="s">
        <v>167</v>
      </c>
      <c r="BE341" s="222">
        <f>IF(N341="základní",J341,0)</f>
        <v>0</v>
      </c>
      <c r="BF341" s="222">
        <f>IF(N341="snížená",J341,0)</f>
        <v>0</v>
      </c>
      <c r="BG341" s="222">
        <f>IF(N341="zákl. přenesená",J341,0)</f>
        <v>0</v>
      </c>
      <c r="BH341" s="222">
        <f>IF(N341="sníž. přenesená",J341,0)</f>
        <v>0</v>
      </c>
      <c r="BI341" s="222">
        <f>IF(N341="nulová",J341,0)</f>
        <v>0</v>
      </c>
      <c r="BJ341" s="18" t="s">
        <v>83</v>
      </c>
      <c r="BK341" s="222">
        <f>ROUND(I341*H341,2)</f>
        <v>0</v>
      </c>
      <c r="BL341" s="18" t="s">
        <v>173</v>
      </c>
      <c r="BM341" s="221" t="s">
        <v>524</v>
      </c>
    </row>
    <row r="342" spans="1:65" s="13" customFormat="1" ht="11.25">
      <c r="B342" s="223"/>
      <c r="C342" s="224"/>
      <c r="D342" s="225" t="s">
        <v>175</v>
      </c>
      <c r="E342" s="226" t="s">
        <v>1</v>
      </c>
      <c r="F342" s="227" t="s">
        <v>512</v>
      </c>
      <c r="G342" s="224"/>
      <c r="H342" s="226" t="s">
        <v>1</v>
      </c>
      <c r="I342" s="228"/>
      <c r="J342" s="224"/>
      <c r="K342" s="224"/>
      <c r="L342" s="229"/>
      <c r="M342" s="230"/>
      <c r="N342" s="231"/>
      <c r="O342" s="231"/>
      <c r="P342" s="231"/>
      <c r="Q342" s="231"/>
      <c r="R342" s="231"/>
      <c r="S342" s="231"/>
      <c r="T342" s="232"/>
      <c r="AT342" s="233" t="s">
        <v>175</v>
      </c>
      <c r="AU342" s="233" t="s">
        <v>85</v>
      </c>
      <c r="AV342" s="13" t="s">
        <v>83</v>
      </c>
      <c r="AW342" s="13" t="s">
        <v>31</v>
      </c>
      <c r="AX342" s="13" t="s">
        <v>75</v>
      </c>
      <c r="AY342" s="233" t="s">
        <v>167</v>
      </c>
    </row>
    <row r="343" spans="1:65" s="13" customFormat="1" ht="11.25">
      <c r="B343" s="223"/>
      <c r="C343" s="224"/>
      <c r="D343" s="225" t="s">
        <v>175</v>
      </c>
      <c r="E343" s="226" t="s">
        <v>1</v>
      </c>
      <c r="F343" s="227" t="s">
        <v>525</v>
      </c>
      <c r="G343" s="224"/>
      <c r="H343" s="226" t="s">
        <v>1</v>
      </c>
      <c r="I343" s="228"/>
      <c r="J343" s="224"/>
      <c r="K343" s="224"/>
      <c r="L343" s="229"/>
      <c r="M343" s="230"/>
      <c r="N343" s="231"/>
      <c r="O343" s="231"/>
      <c r="P343" s="231"/>
      <c r="Q343" s="231"/>
      <c r="R343" s="231"/>
      <c r="S343" s="231"/>
      <c r="T343" s="232"/>
      <c r="AT343" s="233" t="s">
        <v>175</v>
      </c>
      <c r="AU343" s="233" t="s">
        <v>85</v>
      </c>
      <c r="AV343" s="13" t="s">
        <v>83</v>
      </c>
      <c r="AW343" s="13" t="s">
        <v>31</v>
      </c>
      <c r="AX343" s="13" t="s">
        <v>75</v>
      </c>
      <c r="AY343" s="233" t="s">
        <v>167</v>
      </c>
    </row>
    <row r="344" spans="1:65" s="14" customFormat="1" ht="11.25">
      <c r="B344" s="234"/>
      <c r="C344" s="235"/>
      <c r="D344" s="225" t="s">
        <v>175</v>
      </c>
      <c r="E344" s="236" t="s">
        <v>1</v>
      </c>
      <c r="F344" s="237" t="s">
        <v>526</v>
      </c>
      <c r="G344" s="235"/>
      <c r="H344" s="238">
        <v>0.98</v>
      </c>
      <c r="I344" s="239"/>
      <c r="J344" s="235"/>
      <c r="K344" s="235"/>
      <c r="L344" s="240"/>
      <c r="M344" s="241"/>
      <c r="N344" s="242"/>
      <c r="O344" s="242"/>
      <c r="P344" s="242"/>
      <c r="Q344" s="242"/>
      <c r="R344" s="242"/>
      <c r="S344" s="242"/>
      <c r="T344" s="243"/>
      <c r="AT344" s="244" t="s">
        <v>175</v>
      </c>
      <c r="AU344" s="244" t="s">
        <v>85</v>
      </c>
      <c r="AV344" s="14" t="s">
        <v>85</v>
      </c>
      <c r="AW344" s="14" t="s">
        <v>31</v>
      </c>
      <c r="AX344" s="14" t="s">
        <v>83</v>
      </c>
      <c r="AY344" s="244" t="s">
        <v>167</v>
      </c>
    </row>
    <row r="345" spans="1:65" s="2" customFormat="1" ht="24" customHeight="1">
      <c r="A345" s="35"/>
      <c r="B345" s="36"/>
      <c r="C345" s="210" t="s">
        <v>527</v>
      </c>
      <c r="D345" s="210" t="s">
        <v>169</v>
      </c>
      <c r="E345" s="211" t="s">
        <v>528</v>
      </c>
      <c r="F345" s="212" t="s">
        <v>529</v>
      </c>
      <c r="G345" s="213" t="s">
        <v>236</v>
      </c>
      <c r="H345" s="214">
        <v>97</v>
      </c>
      <c r="I345" s="215"/>
      <c r="J345" s="214">
        <f>ROUND(I345*H345,2)</f>
        <v>0</v>
      </c>
      <c r="K345" s="216"/>
      <c r="L345" s="40"/>
      <c r="M345" s="217" t="s">
        <v>1</v>
      </c>
      <c r="N345" s="218" t="s">
        <v>40</v>
      </c>
      <c r="O345" s="72"/>
      <c r="P345" s="219">
        <f>O345*H345</f>
        <v>0</v>
      </c>
      <c r="Q345" s="219">
        <v>0.1231</v>
      </c>
      <c r="R345" s="219">
        <f>Q345*H345</f>
        <v>11.9407</v>
      </c>
      <c r="S345" s="219">
        <v>0</v>
      </c>
      <c r="T345" s="220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1" t="s">
        <v>173</v>
      </c>
      <c r="AT345" s="221" t="s">
        <v>169</v>
      </c>
      <c r="AU345" s="221" t="s">
        <v>85</v>
      </c>
      <c r="AY345" s="18" t="s">
        <v>167</v>
      </c>
      <c r="BE345" s="222">
        <f>IF(N345="základní",J345,0)</f>
        <v>0</v>
      </c>
      <c r="BF345" s="222">
        <f>IF(N345="snížená",J345,0)</f>
        <v>0</v>
      </c>
      <c r="BG345" s="222">
        <f>IF(N345="zákl. přenesená",J345,0)</f>
        <v>0</v>
      </c>
      <c r="BH345" s="222">
        <f>IF(N345="sníž. přenesená",J345,0)</f>
        <v>0</v>
      </c>
      <c r="BI345" s="222">
        <f>IF(N345="nulová",J345,0)</f>
        <v>0</v>
      </c>
      <c r="BJ345" s="18" t="s">
        <v>83</v>
      </c>
      <c r="BK345" s="222">
        <f>ROUND(I345*H345,2)</f>
        <v>0</v>
      </c>
      <c r="BL345" s="18" t="s">
        <v>173</v>
      </c>
      <c r="BM345" s="221" t="s">
        <v>530</v>
      </c>
    </row>
    <row r="346" spans="1:65" s="13" customFormat="1" ht="11.25">
      <c r="B346" s="223"/>
      <c r="C346" s="224"/>
      <c r="D346" s="225" t="s">
        <v>175</v>
      </c>
      <c r="E346" s="226" t="s">
        <v>1</v>
      </c>
      <c r="F346" s="227" t="s">
        <v>531</v>
      </c>
      <c r="G346" s="224"/>
      <c r="H346" s="226" t="s">
        <v>1</v>
      </c>
      <c r="I346" s="228"/>
      <c r="J346" s="224"/>
      <c r="K346" s="224"/>
      <c r="L346" s="229"/>
      <c r="M346" s="230"/>
      <c r="N346" s="231"/>
      <c r="O346" s="231"/>
      <c r="P346" s="231"/>
      <c r="Q346" s="231"/>
      <c r="R346" s="231"/>
      <c r="S346" s="231"/>
      <c r="T346" s="232"/>
      <c r="AT346" s="233" t="s">
        <v>175</v>
      </c>
      <c r="AU346" s="233" t="s">
        <v>85</v>
      </c>
      <c r="AV346" s="13" t="s">
        <v>83</v>
      </c>
      <c r="AW346" s="13" t="s">
        <v>31</v>
      </c>
      <c r="AX346" s="13" t="s">
        <v>75</v>
      </c>
      <c r="AY346" s="233" t="s">
        <v>167</v>
      </c>
    </row>
    <row r="347" spans="1:65" s="14" customFormat="1" ht="11.25">
      <c r="B347" s="234"/>
      <c r="C347" s="235"/>
      <c r="D347" s="225" t="s">
        <v>175</v>
      </c>
      <c r="E347" s="236" t="s">
        <v>1</v>
      </c>
      <c r="F347" s="237" t="s">
        <v>532</v>
      </c>
      <c r="G347" s="235"/>
      <c r="H347" s="238">
        <v>97</v>
      </c>
      <c r="I347" s="239"/>
      <c r="J347" s="235"/>
      <c r="K347" s="235"/>
      <c r="L347" s="240"/>
      <c r="M347" s="241"/>
      <c r="N347" s="242"/>
      <c r="O347" s="242"/>
      <c r="P347" s="242"/>
      <c r="Q347" s="242"/>
      <c r="R347" s="242"/>
      <c r="S347" s="242"/>
      <c r="T347" s="243"/>
      <c r="AT347" s="244" t="s">
        <v>175</v>
      </c>
      <c r="AU347" s="244" t="s">
        <v>85</v>
      </c>
      <c r="AV347" s="14" t="s">
        <v>85</v>
      </c>
      <c r="AW347" s="14" t="s">
        <v>31</v>
      </c>
      <c r="AX347" s="14" t="s">
        <v>83</v>
      </c>
      <c r="AY347" s="244" t="s">
        <v>167</v>
      </c>
    </row>
    <row r="348" spans="1:65" s="2" customFormat="1" ht="24" customHeight="1">
      <c r="A348" s="35"/>
      <c r="B348" s="36"/>
      <c r="C348" s="210" t="s">
        <v>533</v>
      </c>
      <c r="D348" s="210" t="s">
        <v>169</v>
      </c>
      <c r="E348" s="211" t="s">
        <v>534</v>
      </c>
      <c r="F348" s="212" t="s">
        <v>535</v>
      </c>
      <c r="G348" s="213" t="s">
        <v>172</v>
      </c>
      <c r="H348" s="214">
        <v>21.83</v>
      </c>
      <c r="I348" s="215"/>
      <c r="J348" s="214">
        <f>ROUND(I348*H348,2)</f>
        <v>0</v>
      </c>
      <c r="K348" s="216"/>
      <c r="L348" s="40"/>
      <c r="M348" s="217" t="s">
        <v>1</v>
      </c>
      <c r="N348" s="218" t="s">
        <v>40</v>
      </c>
      <c r="O348" s="72"/>
      <c r="P348" s="219">
        <f>O348*H348</f>
        <v>0</v>
      </c>
      <c r="Q348" s="219">
        <v>2.16</v>
      </c>
      <c r="R348" s="219">
        <f>Q348*H348</f>
        <v>47.152799999999999</v>
      </c>
      <c r="S348" s="219">
        <v>0</v>
      </c>
      <c r="T348" s="220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21" t="s">
        <v>173</v>
      </c>
      <c r="AT348" s="221" t="s">
        <v>169</v>
      </c>
      <c r="AU348" s="221" t="s">
        <v>85</v>
      </c>
      <c r="AY348" s="18" t="s">
        <v>167</v>
      </c>
      <c r="BE348" s="222">
        <f>IF(N348="základní",J348,0)</f>
        <v>0</v>
      </c>
      <c r="BF348" s="222">
        <f>IF(N348="snížená",J348,0)</f>
        <v>0</v>
      </c>
      <c r="BG348" s="222">
        <f>IF(N348="zákl. přenesená",J348,0)</f>
        <v>0</v>
      </c>
      <c r="BH348" s="222">
        <f>IF(N348="sníž. přenesená",J348,0)</f>
        <v>0</v>
      </c>
      <c r="BI348" s="222">
        <f>IF(N348="nulová",J348,0)</f>
        <v>0</v>
      </c>
      <c r="BJ348" s="18" t="s">
        <v>83</v>
      </c>
      <c r="BK348" s="222">
        <f>ROUND(I348*H348,2)</f>
        <v>0</v>
      </c>
      <c r="BL348" s="18" t="s">
        <v>173</v>
      </c>
      <c r="BM348" s="221" t="s">
        <v>536</v>
      </c>
    </row>
    <row r="349" spans="1:65" s="13" customFormat="1" ht="11.25">
      <c r="B349" s="223"/>
      <c r="C349" s="224"/>
      <c r="D349" s="225" t="s">
        <v>175</v>
      </c>
      <c r="E349" s="226" t="s">
        <v>1</v>
      </c>
      <c r="F349" s="227" t="s">
        <v>537</v>
      </c>
      <c r="G349" s="224"/>
      <c r="H349" s="226" t="s">
        <v>1</v>
      </c>
      <c r="I349" s="228"/>
      <c r="J349" s="224"/>
      <c r="K349" s="224"/>
      <c r="L349" s="229"/>
      <c r="M349" s="230"/>
      <c r="N349" s="231"/>
      <c r="O349" s="231"/>
      <c r="P349" s="231"/>
      <c r="Q349" s="231"/>
      <c r="R349" s="231"/>
      <c r="S349" s="231"/>
      <c r="T349" s="232"/>
      <c r="AT349" s="233" t="s">
        <v>175</v>
      </c>
      <c r="AU349" s="233" t="s">
        <v>85</v>
      </c>
      <c r="AV349" s="13" t="s">
        <v>83</v>
      </c>
      <c r="AW349" s="13" t="s">
        <v>31</v>
      </c>
      <c r="AX349" s="13" t="s">
        <v>75</v>
      </c>
      <c r="AY349" s="233" t="s">
        <v>167</v>
      </c>
    </row>
    <row r="350" spans="1:65" s="13" customFormat="1" ht="11.25">
      <c r="B350" s="223"/>
      <c r="C350" s="224"/>
      <c r="D350" s="225" t="s">
        <v>175</v>
      </c>
      <c r="E350" s="226" t="s">
        <v>1</v>
      </c>
      <c r="F350" s="227" t="s">
        <v>538</v>
      </c>
      <c r="G350" s="224"/>
      <c r="H350" s="226" t="s">
        <v>1</v>
      </c>
      <c r="I350" s="228"/>
      <c r="J350" s="224"/>
      <c r="K350" s="224"/>
      <c r="L350" s="229"/>
      <c r="M350" s="230"/>
      <c r="N350" s="231"/>
      <c r="O350" s="231"/>
      <c r="P350" s="231"/>
      <c r="Q350" s="231"/>
      <c r="R350" s="231"/>
      <c r="S350" s="231"/>
      <c r="T350" s="232"/>
      <c r="AT350" s="233" t="s">
        <v>175</v>
      </c>
      <c r="AU350" s="233" t="s">
        <v>85</v>
      </c>
      <c r="AV350" s="13" t="s">
        <v>83</v>
      </c>
      <c r="AW350" s="13" t="s">
        <v>31</v>
      </c>
      <c r="AX350" s="13" t="s">
        <v>75</v>
      </c>
      <c r="AY350" s="233" t="s">
        <v>167</v>
      </c>
    </row>
    <row r="351" spans="1:65" s="14" customFormat="1" ht="11.25">
      <c r="B351" s="234"/>
      <c r="C351" s="235"/>
      <c r="D351" s="225" t="s">
        <v>175</v>
      </c>
      <c r="E351" s="236" t="s">
        <v>1</v>
      </c>
      <c r="F351" s="237" t="s">
        <v>539</v>
      </c>
      <c r="G351" s="235"/>
      <c r="H351" s="238">
        <v>12.13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AT351" s="244" t="s">
        <v>175</v>
      </c>
      <c r="AU351" s="244" t="s">
        <v>85</v>
      </c>
      <c r="AV351" s="14" t="s">
        <v>85</v>
      </c>
      <c r="AW351" s="14" t="s">
        <v>31</v>
      </c>
      <c r="AX351" s="14" t="s">
        <v>75</v>
      </c>
      <c r="AY351" s="244" t="s">
        <v>167</v>
      </c>
    </row>
    <row r="352" spans="1:65" s="13" customFormat="1" ht="11.25">
      <c r="B352" s="223"/>
      <c r="C352" s="224"/>
      <c r="D352" s="225" t="s">
        <v>175</v>
      </c>
      <c r="E352" s="226" t="s">
        <v>1</v>
      </c>
      <c r="F352" s="227" t="s">
        <v>540</v>
      </c>
      <c r="G352" s="224"/>
      <c r="H352" s="226" t="s">
        <v>1</v>
      </c>
      <c r="I352" s="228"/>
      <c r="J352" s="224"/>
      <c r="K352" s="224"/>
      <c r="L352" s="229"/>
      <c r="M352" s="230"/>
      <c r="N352" s="231"/>
      <c r="O352" s="231"/>
      <c r="P352" s="231"/>
      <c r="Q352" s="231"/>
      <c r="R352" s="231"/>
      <c r="S352" s="231"/>
      <c r="T352" s="232"/>
      <c r="AT352" s="233" t="s">
        <v>175</v>
      </c>
      <c r="AU352" s="233" t="s">
        <v>85</v>
      </c>
      <c r="AV352" s="13" t="s">
        <v>83</v>
      </c>
      <c r="AW352" s="13" t="s">
        <v>31</v>
      </c>
      <c r="AX352" s="13" t="s">
        <v>75</v>
      </c>
      <c r="AY352" s="233" t="s">
        <v>167</v>
      </c>
    </row>
    <row r="353" spans="1:65" s="14" customFormat="1" ht="11.25">
      <c r="B353" s="234"/>
      <c r="C353" s="235"/>
      <c r="D353" s="225" t="s">
        <v>175</v>
      </c>
      <c r="E353" s="236" t="s">
        <v>1</v>
      </c>
      <c r="F353" s="237" t="s">
        <v>541</v>
      </c>
      <c r="G353" s="235"/>
      <c r="H353" s="238">
        <v>9.6999999999999993</v>
      </c>
      <c r="I353" s="239"/>
      <c r="J353" s="235"/>
      <c r="K353" s="235"/>
      <c r="L353" s="240"/>
      <c r="M353" s="241"/>
      <c r="N353" s="242"/>
      <c r="O353" s="242"/>
      <c r="P353" s="242"/>
      <c r="Q353" s="242"/>
      <c r="R353" s="242"/>
      <c r="S353" s="242"/>
      <c r="T353" s="243"/>
      <c r="AT353" s="244" t="s">
        <v>175</v>
      </c>
      <c r="AU353" s="244" t="s">
        <v>85</v>
      </c>
      <c r="AV353" s="14" t="s">
        <v>85</v>
      </c>
      <c r="AW353" s="14" t="s">
        <v>31</v>
      </c>
      <c r="AX353" s="14" t="s">
        <v>75</v>
      </c>
      <c r="AY353" s="244" t="s">
        <v>167</v>
      </c>
    </row>
    <row r="354" spans="1:65" s="15" customFormat="1" ht="11.25">
      <c r="B354" s="245"/>
      <c r="C354" s="246"/>
      <c r="D354" s="225" t="s">
        <v>175</v>
      </c>
      <c r="E354" s="247" t="s">
        <v>1</v>
      </c>
      <c r="F354" s="248" t="s">
        <v>202</v>
      </c>
      <c r="G354" s="246"/>
      <c r="H354" s="249">
        <v>21.83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AT354" s="255" t="s">
        <v>175</v>
      </c>
      <c r="AU354" s="255" t="s">
        <v>85</v>
      </c>
      <c r="AV354" s="15" t="s">
        <v>173</v>
      </c>
      <c r="AW354" s="15" t="s">
        <v>31</v>
      </c>
      <c r="AX354" s="15" t="s">
        <v>83</v>
      </c>
      <c r="AY354" s="255" t="s">
        <v>167</v>
      </c>
    </row>
    <row r="355" spans="1:65" s="2" customFormat="1" ht="24" customHeight="1">
      <c r="A355" s="35"/>
      <c r="B355" s="36"/>
      <c r="C355" s="210" t="s">
        <v>542</v>
      </c>
      <c r="D355" s="210" t="s">
        <v>169</v>
      </c>
      <c r="E355" s="211" t="s">
        <v>543</v>
      </c>
      <c r="F355" s="212" t="s">
        <v>544</v>
      </c>
      <c r="G355" s="213" t="s">
        <v>236</v>
      </c>
      <c r="H355" s="214">
        <v>18.559999999999999</v>
      </c>
      <c r="I355" s="215"/>
      <c r="J355" s="214">
        <f>ROUND(I355*H355,2)</f>
        <v>0</v>
      </c>
      <c r="K355" s="216"/>
      <c r="L355" s="40"/>
      <c r="M355" s="217" t="s">
        <v>1</v>
      </c>
      <c r="N355" s="218" t="s">
        <v>40</v>
      </c>
      <c r="O355" s="72"/>
      <c r="P355" s="219">
        <f>O355*H355</f>
        <v>0</v>
      </c>
      <c r="Q355" s="219">
        <v>0.26140999999999998</v>
      </c>
      <c r="R355" s="219">
        <f>Q355*H355</f>
        <v>4.851769599999999</v>
      </c>
      <c r="S355" s="219">
        <v>0</v>
      </c>
      <c r="T355" s="220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21" t="s">
        <v>173</v>
      </c>
      <c r="AT355" s="221" t="s">
        <v>169</v>
      </c>
      <c r="AU355" s="221" t="s">
        <v>85</v>
      </c>
      <c r="AY355" s="18" t="s">
        <v>167</v>
      </c>
      <c r="BE355" s="222">
        <f>IF(N355="základní",J355,0)</f>
        <v>0</v>
      </c>
      <c r="BF355" s="222">
        <f>IF(N355="snížená",J355,0)</f>
        <v>0</v>
      </c>
      <c r="BG355" s="222">
        <f>IF(N355="zákl. přenesená",J355,0)</f>
        <v>0</v>
      </c>
      <c r="BH355" s="222">
        <f>IF(N355="sníž. přenesená",J355,0)</f>
        <v>0</v>
      </c>
      <c r="BI355" s="222">
        <f>IF(N355="nulová",J355,0)</f>
        <v>0</v>
      </c>
      <c r="BJ355" s="18" t="s">
        <v>83</v>
      </c>
      <c r="BK355" s="222">
        <f>ROUND(I355*H355,2)</f>
        <v>0</v>
      </c>
      <c r="BL355" s="18" t="s">
        <v>173</v>
      </c>
      <c r="BM355" s="221" t="s">
        <v>545</v>
      </c>
    </row>
    <row r="356" spans="1:65" s="14" customFormat="1" ht="11.25">
      <c r="B356" s="234"/>
      <c r="C356" s="235"/>
      <c r="D356" s="225" t="s">
        <v>175</v>
      </c>
      <c r="E356" s="236" t="s">
        <v>1</v>
      </c>
      <c r="F356" s="237" t="s">
        <v>546</v>
      </c>
      <c r="G356" s="235"/>
      <c r="H356" s="238">
        <v>18.559999999999999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AT356" s="244" t="s">
        <v>175</v>
      </c>
      <c r="AU356" s="244" t="s">
        <v>85</v>
      </c>
      <c r="AV356" s="14" t="s">
        <v>85</v>
      </c>
      <c r="AW356" s="14" t="s">
        <v>31</v>
      </c>
      <c r="AX356" s="14" t="s">
        <v>83</v>
      </c>
      <c r="AY356" s="244" t="s">
        <v>167</v>
      </c>
    </row>
    <row r="357" spans="1:65" s="2" customFormat="1" ht="24" customHeight="1">
      <c r="A357" s="35"/>
      <c r="B357" s="36"/>
      <c r="C357" s="210" t="s">
        <v>547</v>
      </c>
      <c r="D357" s="210" t="s">
        <v>169</v>
      </c>
      <c r="E357" s="211" t="s">
        <v>548</v>
      </c>
      <c r="F357" s="212" t="s">
        <v>549</v>
      </c>
      <c r="G357" s="213" t="s">
        <v>172</v>
      </c>
      <c r="H357" s="214">
        <v>2.04</v>
      </c>
      <c r="I357" s="215"/>
      <c r="J357" s="214">
        <f>ROUND(I357*H357,2)</f>
        <v>0</v>
      </c>
      <c r="K357" s="216"/>
      <c r="L357" s="40"/>
      <c r="M357" s="217" t="s">
        <v>1</v>
      </c>
      <c r="N357" s="218" t="s">
        <v>40</v>
      </c>
      <c r="O357" s="72"/>
      <c r="P357" s="219">
        <f>O357*H357</f>
        <v>0</v>
      </c>
      <c r="Q357" s="219">
        <v>2.16</v>
      </c>
      <c r="R357" s="219">
        <f>Q357*H357</f>
        <v>4.4064000000000005</v>
      </c>
      <c r="S357" s="219">
        <v>0</v>
      </c>
      <c r="T357" s="220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21" t="s">
        <v>173</v>
      </c>
      <c r="AT357" s="221" t="s">
        <v>169</v>
      </c>
      <c r="AU357" s="221" t="s">
        <v>85</v>
      </c>
      <c r="AY357" s="18" t="s">
        <v>167</v>
      </c>
      <c r="BE357" s="222">
        <f>IF(N357="základní",J357,0)</f>
        <v>0</v>
      </c>
      <c r="BF357" s="222">
        <f>IF(N357="snížená",J357,0)</f>
        <v>0</v>
      </c>
      <c r="BG357" s="222">
        <f>IF(N357="zákl. přenesená",J357,0)</f>
        <v>0</v>
      </c>
      <c r="BH357" s="222">
        <f>IF(N357="sníž. přenesená",J357,0)</f>
        <v>0</v>
      </c>
      <c r="BI357" s="222">
        <f>IF(N357="nulová",J357,0)</f>
        <v>0</v>
      </c>
      <c r="BJ357" s="18" t="s">
        <v>83</v>
      </c>
      <c r="BK357" s="222">
        <f>ROUND(I357*H357,2)</f>
        <v>0</v>
      </c>
      <c r="BL357" s="18" t="s">
        <v>173</v>
      </c>
      <c r="BM357" s="221" t="s">
        <v>550</v>
      </c>
    </row>
    <row r="358" spans="1:65" s="13" customFormat="1" ht="11.25">
      <c r="B358" s="223"/>
      <c r="C358" s="224"/>
      <c r="D358" s="225" t="s">
        <v>175</v>
      </c>
      <c r="E358" s="226" t="s">
        <v>1</v>
      </c>
      <c r="F358" s="227" t="s">
        <v>551</v>
      </c>
      <c r="G358" s="224"/>
      <c r="H358" s="226" t="s">
        <v>1</v>
      </c>
      <c r="I358" s="228"/>
      <c r="J358" s="224"/>
      <c r="K358" s="224"/>
      <c r="L358" s="229"/>
      <c r="M358" s="230"/>
      <c r="N358" s="231"/>
      <c r="O358" s="231"/>
      <c r="P358" s="231"/>
      <c r="Q358" s="231"/>
      <c r="R358" s="231"/>
      <c r="S358" s="231"/>
      <c r="T358" s="232"/>
      <c r="AT358" s="233" t="s">
        <v>175</v>
      </c>
      <c r="AU358" s="233" t="s">
        <v>85</v>
      </c>
      <c r="AV358" s="13" t="s">
        <v>83</v>
      </c>
      <c r="AW358" s="13" t="s">
        <v>31</v>
      </c>
      <c r="AX358" s="13" t="s">
        <v>75</v>
      </c>
      <c r="AY358" s="233" t="s">
        <v>167</v>
      </c>
    </row>
    <row r="359" spans="1:65" s="14" customFormat="1" ht="11.25">
      <c r="B359" s="234"/>
      <c r="C359" s="235"/>
      <c r="D359" s="225" t="s">
        <v>175</v>
      </c>
      <c r="E359" s="236" t="s">
        <v>1</v>
      </c>
      <c r="F359" s="237" t="s">
        <v>552</v>
      </c>
      <c r="G359" s="235"/>
      <c r="H359" s="238">
        <v>2.04</v>
      </c>
      <c r="I359" s="239"/>
      <c r="J359" s="235"/>
      <c r="K359" s="235"/>
      <c r="L359" s="240"/>
      <c r="M359" s="241"/>
      <c r="N359" s="242"/>
      <c r="O359" s="242"/>
      <c r="P359" s="242"/>
      <c r="Q359" s="242"/>
      <c r="R359" s="242"/>
      <c r="S359" s="242"/>
      <c r="T359" s="243"/>
      <c r="AT359" s="244" t="s">
        <v>175</v>
      </c>
      <c r="AU359" s="244" t="s">
        <v>85</v>
      </c>
      <c r="AV359" s="14" t="s">
        <v>85</v>
      </c>
      <c r="AW359" s="14" t="s">
        <v>31</v>
      </c>
      <c r="AX359" s="14" t="s">
        <v>83</v>
      </c>
      <c r="AY359" s="244" t="s">
        <v>167</v>
      </c>
    </row>
    <row r="360" spans="1:65" s="12" customFormat="1" ht="22.9" customHeight="1">
      <c r="B360" s="194"/>
      <c r="C360" s="195"/>
      <c r="D360" s="196" t="s">
        <v>74</v>
      </c>
      <c r="E360" s="208" t="s">
        <v>553</v>
      </c>
      <c r="F360" s="208" t="s">
        <v>554</v>
      </c>
      <c r="G360" s="195"/>
      <c r="H360" s="195"/>
      <c r="I360" s="198"/>
      <c r="J360" s="209">
        <f>BK360</f>
        <v>0</v>
      </c>
      <c r="K360" s="195"/>
      <c r="L360" s="200"/>
      <c r="M360" s="201"/>
      <c r="N360" s="202"/>
      <c r="O360" s="202"/>
      <c r="P360" s="203">
        <f>SUM(P361:P363)</f>
        <v>0</v>
      </c>
      <c r="Q360" s="202"/>
      <c r="R360" s="203">
        <f>SUM(R361:R363)</f>
        <v>0.73331999999999997</v>
      </c>
      <c r="S360" s="202"/>
      <c r="T360" s="204">
        <f>SUM(T361:T363)</f>
        <v>0</v>
      </c>
      <c r="AR360" s="205" t="s">
        <v>83</v>
      </c>
      <c r="AT360" s="206" t="s">
        <v>74</v>
      </c>
      <c r="AU360" s="206" t="s">
        <v>83</v>
      </c>
      <c r="AY360" s="205" t="s">
        <v>167</v>
      </c>
      <c r="BK360" s="207">
        <f>SUM(BK361:BK363)</f>
        <v>0</v>
      </c>
    </row>
    <row r="361" spans="1:65" s="2" customFormat="1" ht="24" customHeight="1">
      <c r="A361" s="35"/>
      <c r="B361" s="36"/>
      <c r="C361" s="210" t="s">
        <v>555</v>
      </c>
      <c r="D361" s="210" t="s">
        <v>169</v>
      </c>
      <c r="E361" s="211" t="s">
        <v>556</v>
      </c>
      <c r="F361" s="212" t="s">
        <v>557</v>
      </c>
      <c r="G361" s="213" t="s">
        <v>338</v>
      </c>
      <c r="H361" s="214">
        <v>5.6</v>
      </c>
      <c r="I361" s="215"/>
      <c r="J361" s="214">
        <f>ROUND(I361*H361,2)</f>
        <v>0</v>
      </c>
      <c r="K361" s="216"/>
      <c r="L361" s="40"/>
      <c r="M361" s="217" t="s">
        <v>1</v>
      </c>
      <c r="N361" s="218" t="s">
        <v>40</v>
      </c>
      <c r="O361" s="72"/>
      <c r="P361" s="219">
        <f>O361*H361</f>
        <v>0</v>
      </c>
      <c r="Q361" s="219">
        <v>0.10095</v>
      </c>
      <c r="R361" s="219">
        <f>Q361*H361</f>
        <v>0.56531999999999993</v>
      </c>
      <c r="S361" s="219">
        <v>0</v>
      </c>
      <c r="T361" s="220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21" t="s">
        <v>173</v>
      </c>
      <c r="AT361" s="221" t="s">
        <v>169</v>
      </c>
      <c r="AU361" s="221" t="s">
        <v>85</v>
      </c>
      <c r="AY361" s="18" t="s">
        <v>167</v>
      </c>
      <c r="BE361" s="222">
        <f>IF(N361="základní",J361,0)</f>
        <v>0</v>
      </c>
      <c r="BF361" s="222">
        <f>IF(N361="snížená",J361,0)</f>
        <v>0</v>
      </c>
      <c r="BG361" s="222">
        <f>IF(N361="zákl. přenesená",J361,0)</f>
        <v>0</v>
      </c>
      <c r="BH361" s="222">
        <f>IF(N361="sníž. přenesená",J361,0)</f>
        <v>0</v>
      </c>
      <c r="BI361" s="222">
        <f>IF(N361="nulová",J361,0)</f>
        <v>0</v>
      </c>
      <c r="BJ361" s="18" t="s">
        <v>83</v>
      </c>
      <c r="BK361" s="222">
        <f>ROUND(I361*H361,2)</f>
        <v>0</v>
      </c>
      <c r="BL361" s="18" t="s">
        <v>173</v>
      </c>
      <c r="BM361" s="221" t="s">
        <v>558</v>
      </c>
    </row>
    <row r="362" spans="1:65" s="14" customFormat="1" ht="11.25">
      <c r="B362" s="234"/>
      <c r="C362" s="235"/>
      <c r="D362" s="225" t="s">
        <v>175</v>
      </c>
      <c r="E362" s="236" t="s">
        <v>1</v>
      </c>
      <c r="F362" s="237" t="s">
        <v>559</v>
      </c>
      <c r="G362" s="235"/>
      <c r="H362" s="238">
        <v>5.6</v>
      </c>
      <c r="I362" s="239"/>
      <c r="J362" s="235"/>
      <c r="K362" s="235"/>
      <c r="L362" s="240"/>
      <c r="M362" s="241"/>
      <c r="N362" s="242"/>
      <c r="O362" s="242"/>
      <c r="P362" s="242"/>
      <c r="Q362" s="242"/>
      <c r="R362" s="242"/>
      <c r="S362" s="242"/>
      <c r="T362" s="243"/>
      <c r="AT362" s="244" t="s">
        <v>175</v>
      </c>
      <c r="AU362" s="244" t="s">
        <v>85</v>
      </c>
      <c r="AV362" s="14" t="s">
        <v>85</v>
      </c>
      <c r="AW362" s="14" t="s">
        <v>31</v>
      </c>
      <c r="AX362" s="14" t="s">
        <v>83</v>
      </c>
      <c r="AY362" s="244" t="s">
        <v>167</v>
      </c>
    </row>
    <row r="363" spans="1:65" s="2" customFormat="1" ht="16.5" customHeight="1">
      <c r="A363" s="35"/>
      <c r="B363" s="36"/>
      <c r="C363" s="256" t="s">
        <v>560</v>
      </c>
      <c r="D363" s="256" t="s">
        <v>245</v>
      </c>
      <c r="E363" s="257" t="s">
        <v>561</v>
      </c>
      <c r="F363" s="258" t="s">
        <v>562</v>
      </c>
      <c r="G363" s="259" t="s">
        <v>338</v>
      </c>
      <c r="H363" s="260">
        <v>6</v>
      </c>
      <c r="I363" s="261"/>
      <c r="J363" s="260">
        <f>ROUND(I363*H363,2)</f>
        <v>0</v>
      </c>
      <c r="K363" s="262"/>
      <c r="L363" s="263"/>
      <c r="M363" s="264" t="s">
        <v>1</v>
      </c>
      <c r="N363" s="265" t="s">
        <v>40</v>
      </c>
      <c r="O363" s="72"/>
      <c r="P363" s="219">
        <f>O363*H363</f>
        <v>0</v>
      </c>
      <c r="Q363" s="219">
        <v>2.8000000000000001E-2</v>
      </c>
      <c r="R363" s="219">
        <f>Q363*H363</f>
        <v>0.16800000000000001</v>
      </c>
      <c r="S363" s="219">
        <v>0</v>
      </c>
      <c r="T363" s="220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21" t="s">
        <v>217</v>
      </c>
      <c r="AT363" s="221" t="s">
        <v>245</v>
      </c>
      <c r="AU363" s="221" t="s">
        <v>85</v>
      </c>
      <c r="AY363" s="18" t="s">
        <v>167</v>
      </c>
      <c r="BE363" s="222">
        <f>IF(N363="základní",J363,0)</f>
        <v>0</v>
      </c>
      <c r="BF363" s="222">
        <f>IF(N363="snížená",J363,0)</f>
        <v>0</v>
      </c>
      <c r="BG363" s="222">
        <f>IF(N363="zákl. přenesená",J363,0)</f>
        <v>0</v>
      </c>
      <c r="BH363" s="222">
        <f>IF(N363="sníž. přenesená",J363,0)</f>
        <v>0</v>
      </c>
      <c r="BI363" s="222">
        <f>IF(N363="nulová",J363,0)</f>
        <v>0</v>
      </c>
      <c r="BJ363" s="18" t="s">
        <v>83</v>
      </c>
      <c r="BK363" s="222">
        <f>ROUND(I363*H363,2)</f>
        <v>0</v>
      </c>
      <c r="BL363" s="18" t="s">
        <v>173</v>
      </c>
      <c r="BM363" s="221" t="s">
        <v>563</v>
      </c>
    </row>
    <row r="364" spans="1:65" s="12" customFormat="1" ht="22.9" customHeight="1">
      <c r="B364" s="194"/>
      <c r="C364" s="195"/>
      <c r="D364" s="196" t="s">
        <v>74</v>
      </c>
      <c r="E364" s="208" t="s">
        <v>564</v>
      </c>
      <c r="F364" s="208" t="s">
        <v>565</v>
      </c>
      <c r="G364" s="195"/>
      <c r="H364" s="195"/>
      <c r="I364" s="198"/>
      <c r="J364" s="209">
        <f>BK364</f>
        <v>0</v>
      </c>
      <c r="K364" s="195"/>
      <c r="L364" s="200"/>
      <c r="M364" s="201"/>
      <c r="N364" s="202"/>
      <c r="O364" s="202"/>
      <c r="P364" s="203">
        <f>SUM(P365:P374)</f>
        <v>0</v>
      </c>
      <c r="Q364" s="202"/>
      <c r="R364" s="203">
        <f>SUM(R365:R374)</f>
        <v>1.3259999999999999E-2</v>
      </c>
      <c r="S364" s="202"/>
      <c r="T364" s="204">
        <f>SUM(T365:T374)</f>
        <v>0</v>
      </c>
      <c r="AR364" s="205" t="s">
        <v>83</v>
      </c>
      <c r="AT364" s="206" t="s">
        <v>74</v>
      </c>
      <c r="AU364" s="206" t="s">
        <v>83</v>
      </c>
      <c r="AY364" s="205" t="s">
        <v>167</v>
      </c>
      <c r="BK364" s="207">
        <f>SUM(BK365:BK374)</f>
        <v>0</v>
      </c>
    </row>
    <row r="365" spans="1:65" s="2" customFormat="1" ht="24" customHeight="1">
      <c r="A365" s="35"/>
      <c r="B365" s="36"/>
      <c r="C365" s="210" t="s">
        <v>566</v>
      </c>
      <c r="D365" s="210" t="s">
        <v>169</v>
      </c>
      <c r="E365" s="211" t="s">
        <v>567</v>
      </c>
      <c r="F365" s="212" t="s">
        <v>568</v>
      </c>
      <c r="G365" s="213" t="s">
        <v>236</v>
      </c>
      <c r="H365" s="214">
        <v>104.2</v>
      </c>
      <c r="I365" s="215"/>
      <c r="J365" s="214">
        <f>ROUND(I365*H365,2)</f>
        <v>0</v>
      </c>
      <c r="K365" s="216"/>
      <c r="L365" s="40"/>
      <c r="M365" s="217" t="s">
        <v>1</v>
      </c>
      <c r="N365" s="218" t="s">
        <v>40</v>
      </c>
      <c r="O365" s="72"/>
      <c r="P365" s="219">
        <f>O365*H365</f>
        <v>0</v>
      </c>
      <c r="Q365" s="219">
        <v>0</v>
      </c>
      <c r="R365" s="219">
        <f>Q365*H365</f>
        <v>0</v>
      </c>
      <c r="S365" s="219">
        <v>0</v>
      </c>
      <c r="T365" s="220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21" t="s">
        <v>173</v>
      </c>
      <c r="AT365" s="221" t="s">
        <v>169</v>
      </c>
      <c r="AU365" s="221" t="s">
        <v>85</v>
      </c>
      <c r="AY365" s="18" t="s">
        <v>167</v>
      </c>
      <c r="BE365" s="222">
        <f>IF(N365="základní",J365,0)</f>
        <v>0</v>
      </c>
      <c r="BF365" s="222">
        <f>IF(N365="snížená",J365,0)</f>
        <v>0</v>
      </c>
      <c r="BG365" s="222">
        <f>IF(N365="zákl. přenesená",J365,0)</f>
        <v>0</v>
      </c>
      <c r="BH365" s="222">
        <f>IF(N365="sníž. přenesená",J365,0)</f>
        <v>0</v>
      </c>
      <c r="BI365" s="222">
        <f>IF(N365="nulová",J365,0)</f>
        <v>0</v>
      </c>
      <c r="BJ365" s="18" t="s">
        <v>83</v>
      </c>
      <c r="BK365" s="222">
        <f>ROUND(I365*H365,2)</f>
        <v>0</v>
      </c>
      <c r="BL365" s="18" t="s">
        <v>173</v>
      </c>
      <c r="BM365" s="221" t="s">
        <v>569</v>
      </c>
    </row>
    <row r="366" spans="1:65" s="13" customFormat="1" ht="11.25">
      <c r="B366" s="223"/>
      <c r="C366" s="224"/>
      <c r="D366" s="225" t="s">
        <v>175</v>
      </c>
      <c r="E366" s="226" t="s">
        <v>1</v>
      </c>
      <c r="F366" s="227" t="s">
        <v>570</v>
      </c>
      <c r="G366" s="224"/>
      <c r="H366" s="226" t="s">
        <v>1</v>
      </c>
      <c r="I366" s="228"/>
      <c r="J366" s="224"/>
      <c r="K366" s="224"/>
      <c r="L366" s="229"/>
      <c r="M366" s="230"/>
      <c r="N366" s="231"/>
      <c r="O366" s="231"/>
      <c r="P366" s="231"/>
      <c r="Q366" s="231"/>
      <c r="R366" s="231"/>
      <c r="S366" s="231"/>
      <c r="T366" s="232"/>
      <c r="AT366" s="233" t="s">
        <v>175</v>
      </c>
      <c r="AU366" s="233" t="s">
        <v>85</v>
      </c>
      <c r="AV366" s="13" t="s">
        <v>83</v>
      </c>
      <c r="AW366" s="13" t="s">
        <v>31</v>
      </c>
      <c r="AX366" s="13" t="s">
        <v>75</v>
      </c>
      <c r="AY366" s="233" t="s">
        <v>167</v>
      </c>
    </row>
    <row r="367" spans="1:65" s="14" customFormat="1" ht="11.25">
      <c r="B367" s="234"/>
      <c r="C367" s="235"/>
      <c r="D367" s="225" t="s">
        <v>175</v>
      </c>
      <c r="E367" s="236" t="s">
        <v>1</v>
      </c>
      <c r="F367" s="237" t="s">
        <v>571</v>
      </c>
      <c r="G367" s="235"/>
      <c r="H367" s="238">
        <v>84.6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AT367" s="244" t="s">
        <v>175</v>
      </c>
      <c r="AU367" s="244" t="s">
        <v>85</v>
      </c>
      <c r="AV367" s="14" t="s">
        <v>85</v>
      </c>
      <c r="AW367" s="14" t="s">
        <v>31</v>
      </c>
      <c r="AX367" s="14" t="s">
        <v>75</v>
      </c>
      <c r="AY367" s="244" t="s">
        <v>167</v>
      </c>
    </row>
    <row r="368" spans="1:65" s="14" customFormat="1" ht="11.25">
      <c r="B368" s="234"/>
      <c r="C368" s="235"/>
      <c r="D368" s="225" t="s">
        <v>175</v>
      </c>
      <c r="E368" s="236" t="s">
        <v>1</v>
      </c>
      <c r="F368" s="237" t="s">
        <v>572</v>
      </c>
      <c r="G368" s="235"/>
      <c r="H368" s="238">
        <v>19.600000000000001</v>
      </c>
      <c r="I368" s="239"/>
      <c r="J368" s="235"/>
      <c r="K368" s="235"/>
      <c r="L368" s="240"/>
      <c r="M368" s="241"/>
      <c r="N368" s="242"/>
      <c r="O368" s="242"/>
      <c r="P368" s="242"/>
      <c r="Q368" s="242"/>
      <c r="R368" s="242"/>
      <c r="S368" s="242"/>
      <c r="T368" s="243"/>
      <c r="AT368" s="244" t="s">
        <v>175</v>
      </c>
      <c r="AU368" s="244" t="s">
        <v>85</v>
      </c>
      <c r="AV368" s="14" t="s">
        <v>85</v>
      </c>
      <c r="AW368" s="14" t="s">
        <v>31</v>
      </c>
      <c r="AX368" s="14" t="s">
        <v>75</v>
      </c>
      <c r="AY368" s="244" t="s">
        <v>167</v>
      </c>
    </row>
    <row r="369" spans="1:65" s="15" customFormat="1" ht="11.25">
      <c r="B369" s="245"/>
      <c r="C369" s="246"/>
      <c r="D369" s="225" t="s">
        <v>175</v>
      </c>
      <c r="E369" s="247" t="s">
        <v>1</v>
      </c>
      <c r="F369" s="248" t="s">
        <v>202</v>
      </c>
      <c r="G369" s="246"/>
      <c r="H369" s="249">
        <v>104.2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AT369" s="255" t="s">
        <v>175</v>
      </c>
      <c r="AU369" s="255" t="s">
        <v>85</v>
      </c>
      <c r="AV369" s="15" t="s">
        <v>173</v>
      </c>
      <c r="AW369" s="15" t="s">
        <v>31</v>
      </c>
      <c r="AX369" s="15" t="s">
        <v>83</v>
      </c>
      <c r="AY369" s="255" t="s">
        <v>167</v>
      </c>
    </row>
    <row r="370" spans="1:65" s="2" customFormat="1" ht="36" customHeight="1">
      <c r="A370" s="35"/>
      <c r="B370" s="36"/>
      <c r="C370" s="210" t="s">
        <v>573</v>
      </c>
      <c r="D370" s="210" t="s">
        <v>169</v>
      </c>
      <c r="E370" s="211" t="s">
        <v>574</v>
      </c>
      <c r="F370" s="212" t="s">
        <v>575</v>
      </c>
      <c r="G370" s="213" t="s">
        <v>236</v>
      </c>
      <c r="H370" s="214">
        <v>3126</v>
      </c>
      <c r="I370" s="215"/>
      <c r="J370" s="214">
        <f>ROUND(I370*H370,2)</f>
        <v>0</v>
      </c>
      <c r="K370" s="216"/>
      <c r="L370" s="40"/>
      <c r="M370" s="217" t="s">
        <v>1</v>
      </c>
      <c r="N370" s="218" t="s">
        <v>40</v>
      </c>
      <c r="O370" s="72"/>
      <c r="P370" s="219">
        <f>O370*H370</f>
        <v>0</v>
      </c>
      <c r="Q370" s="219">
        <v>0</v>
      </c>
      <c r="R370" s="219">
        <f>Q370*H370</f>
        <v>0</v>
      </c>
      <c r="S370" s="219">
        <v>0</v>
      </c>
      <c r="T370" s="220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21" t="s">
        <v>173</v>
      </c>
      <c r="AT370" s="221" t="s">
        <v>169</v>
      </c>
      <c r="AU370" s="221" t="s">
        <v>85</v>
      </c>
      <c r="AY370" s="18" t="s">
        <v>167</v>
      </c>
      <c r="BE370" s="222">
        <f>IF(N370="základní",J370,0)</f>
        <v>0</v>
      </c>
      <c r="BF370" s="222">
        <f>IF(N370="snížená",J370,0)</f>
        <v>0</v>
      </c>
      <c r="BG370" s="222">
        <f>IF(N370="zákl. přenesená",J370,0)</f>
        <v>0</v>
      </c>
      <c r="BH370" s="222">
        <f>IF(N370="sníž. přenesená",J370,0)</f>
        <v>0</v>
      </c>
      <c r="BI370" s="222">
        <f>IF(N370="nulová",J370,0)</f>
        <v>0</v>
      </c>
      <c r="BJ370" s="18" t="s">
        <v>83</v>
      </c>
      <c r="BK370" s="222">
        <f>ROUND(I370*H370,2)</f>
        <v>0</v>
      </c>
      <c r="BL370" s="18" t="s">
        <v>173</v>
      </c>
      <c r="BM370" s="221" t="s">
        <v>576</v>
      </c>
    </row>
    <row r="371" spans="1:65" s="14" customFormat="1" ht="11.25">
      <c r="B371" s="234"/>
      <c r="C371" s="235"/>
      <c r="D371" s="225" t="s">
        <v>175</v>
      </c>
      <c r="E371" s="236" t="s">
        <v>1</v>
      </c>
      <c r="F371" s="237" t="s">
        <v>577</v>
      </c>
      <c r="G371" s="235"/>
      <c r="H371" s="238">
        <v>3126</v>
      </c>
      <c r="I371" s="239"/>
      <c r="J371" s="235"/>
      <c r="K371" s="235"/>
      <c r="L371" s="240"/>
      <c r="M371" s="241"/>
      <c r="N371" s="242"/>
      <c r="O371" s="242"/>
      <c r="P371" s="242"/>
      <c r="Q371" s="242"/>
      <c r="R371" s="242"/>
      <c r="S371" s="242"/>
      <c r="T371" s="243"/>
      <c r="AT371" s="244" t="s">
        <v>175</v>
      </c>
      <c r="AU371" s="244" t="s">
        <v>85</v>
      </c>
      <c r="AV371" s="14" t="s">
        <v>85</v>
      </c>
      <c r="AW371" s="14" t="s">
        <v>31</v>
      </c>
      <c r="AX371" s="14" t="s">
        <v>83</v>
      </c>
      <c r="AY371" s="244" t="s">
        <v>167</v>
      </c>
    </row>
    <row r="372" spans="1:65" s="2" customFormat="1" ht="24" customHeight="1">
      <c r="A372" s="35"/>
      <c r="B372" s="36"/>
      <c r="C372" s="210" t="s">
        <v>578</v>
      </c>
      <c r="D372" s="210" t="s">
        <v>169</v>
      </c>
      <c r="E372" s="211" t="s">
        <v>579</v>
      </c>
      <c r="F372" s="212" t="s">
        <v>580</v>
      </c>
      <c r="G372" s="213" t="s">
        <v>236</v>
      </c>
      <c r="H372" s="214">
        <v>104.2</v>
      </c>
      <c r="I372" s="215"/>
      <c r="J372" s="214">
        <f>ROUND(I372*H372,2)</f>
        <v>0</v>
      </c>
      <c r="K372" s="216"/>
      <c r="L372" s="40"/>
      <c r="M372" s="217" t="s">
        <v>1</v>
      </c>
      <c r="N372" s="218" t="s">
        <v>40</v>
      </c>
      <c r="O372" s="72"/>
      <c r="P372" s="219">
        <f>O372*H372</f>
        <v>0</v>
      </c>
      <c r="Q372" s="219">
        <v>0</v>
      </c>
      <c r="R372" s="219">
        <f>Q372*H372</f>
        <v>0</v>
      </c>
      <c r="S372" s="219">
        <v>0</v>
      </c>
      <c r="T372" s="220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21" t="s">
        <v>173</v>
      </c>
      <c r="AT372" s="221" t="s">
        <v>169</v>
      </c>
      <c r="AU372" s="221" t="s">
        <v>85</v>
      </c>
      <c r="AY372" s="18" t="s">
        <v>167</v>
      </c>
      <c r="BE372" s="222">
        <f>IF(N372="základní",J372,0)</f>
        <v>0</v>
      </c>
      <c r="BF372" s="222">
        <f>IF(N372="snížená",J372,0)</f>
        <v>0</v>
      </c>
      <c r="BG372" s="222">
        <f>IF(N372="zákl. přenesená",J372,0)</f>
        <v>0</v>
      </c>
      <c r="BH372" s="222">
        <f>IF(N372="sníž. přenesená",J372,0)</f>
        <v>0</v>
      </c>
      <c r="BI372" s="222">
        <f>IF(N372="nulová",J372,0)</f>
        <v>0</v>
      </c>
      <c r="BJ372" s="18" t="s">
        <v>83</v>
      </c>
      <c r="BK372" s="222">
        <f>ROUND(I372*H372,2)</f>
        <v>0</v>
      </c>
      <c r="BL372" s="18" t="s">
        <v>173</v>
      </c>
      <c r="BM372" s="221" t="s">
        <v>581</v>
      </c>
    </row>
    <row r="373" spans="1:65" s="2" customFormat="1" ht="24" customHeight="1">
      <c r="A373" s="35"/>
      <c r="B373" s="36"/>
      <c r="C373" s="210" t="s">
        <v>582</v>
      </c>
      <c r="D373" s="210" t="s">
        <v>169</v>
      </c>
      <c r="E373" s="211" t="s">
        <v>583</v>
      </c>
      <c r="F373" s="212" t="s">
        <v>584</v>
      </c>
      <c r="G373" s="213" t="s">
        <v>236</v>
      </c>
      <c r="H373" s="214">
        <v>102</v>
      </c>
      <c r="I373" s="215"/>
      <c r="J373" s="214">
        <f>ROUND(I373*H373,2)</f>
        <v>0</v>
      </c>
      <c r="K373" s="216"/>
      <c r="L373" s="40"/>
      <c r="M373" s="217" t="s">
        <v>1</v>
      </c>
      <c r="N373" s="218" t="s">
        <v>40</v>
      </c>
      <c r="O373" s="72"/>
      <c r="P373" s="219">
        <f>O373*H373</f>
        <v>0</v>
      </c>
      <c r="Q373" s="219">
        <v>1.2999999999999999E-4</v>
      </c>
      <c r="R373" s="219">
        <f>Q373*H373</f>
        <v>1.3259999999999999E-2</v>
      </c>
      <c r="S373" s="219">
        <v>0</v>
      </c>
      <c r="T373" s="220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21" t="s">
        <v>173</v>
      </c>
      <c r="AT373" s="221" t="s">
        <v>169</v>
      </c>
      <c r="AU373" s="221" t="s">
        <v>85</v>
      </c>
      <c r="AY373" s="18" t="s">
        <v>167</v>
      </c>
      <c r="BE373" s="222">
        <f>IF(N373="základní",J373,0)</f>
        <v>0</v>
      </c>
      <c r="BF373" s="222">
        <f>IF(N373="snížená",J373,0)</f>
        <v>0</v>
      </c>
      <c r="BG373" s="222">
        <f>IF(N373="zákl. přenesená",J373,0)</f>
        <v>0</v>
      </c>
      <c r="BH373" s="222">
        <f>IF(N373="sníž. přenesená",J373,0)</f>
        <v>0</v>
      </c>
      <c r="BI373" s="222">
        <f>IF(N373="nulová",J373,0)</f>
        <v>0</v>
      </c>
      <c r="BJ373" s="18" t="s">
        <v>83</v>
      </c>
      <c r="BK373" s="222">
        <f>ROUND(I373*H373,2)</f>
        <v>0</v>
      </c>
      <c r="BL373" s="18" t="s">
        <v>173</v>
      </c>
      <c r="BM373" s="221" t="s">
        <v>585</v>
      </c>
    </row>
    <row r="374" spans="1:65" s="14" customFormat="1" ht="11.25">
      <c r="B374" s="234"/>
      <c r="C374" s="235"/>
      <c r="D374" s="225" t="s">
        <v>175</v>
      </c>
      <c r="E374" s="236" t="s">
        <v>1</v>
      </c>
      <c r="F374" s="237" t="s">
        <v>586</v>
      </c>
      <c r="G374" s="235"/>
      <c r="H374" s="238">
        <v>102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AT374" s="244" t="s">
        <v>175</v>
      </c>
      <c r="AU374" s="244" t="s">
        <v>85</v>
      </c>
      <c r="AV374" s="14" t="s">
        <v>85</v>
      </c>
      <c r="AW374" s="14" t="s">
        <v>31</v>
      </c>
      <c r="AX374" s="14" t="s">
        <v>83</v>
      </c>
      <c r="AY374" s="244" t="s">
        <v>167</v>
      </c>
    </row>
    <row r="375" spans="1:65" s="12" customFormat="1" ht="22.9" customHeight="1">
      <c r="B375" s="194"/>
      <c r="C375" s="195"/>
      <c r="D375" s="196" t="s">
        <v>74</v>
      </c>
      <c r="E375" s="208" t="s">
        <v>587</v>
      </c>
      <c r="F375" s="208" t="s">
        <v>588</v>
      </c>
      <c r="G375" s="195"/>
      <c r="H375" s="195"/>
      <c r="I375" s="198"/>
      <c r="J375" s="209">
        <f>BK375</f>
        <v>0</v>
      </c>
      <c r="K375" s="195"/>
      <c r="L375" s="200"/>
      <c r="M375" s="201"/>
      <c r="N375" s="202"/>
      <c r="O375" s="202"/>
      <c r="P375" s="203">
        <f>SUM(P376:P380)</f>
        <v>0</v>
      </c>
      <c r="Q375" s="202"/>
      <c r="R375" s="203">
        <f>SUM(R376:R380)</f>
        <v>1.5860800000000001E-2</v>
      </c>
      <c r="S375" s="202"/>
      <c r="T375" s="204">
        <f>SUM(T376:T380)</f>
        <v>0</v>
      </c>
      <c r="AR375" s="205" t="s">
        <v>83</v>
      </c>
      <c r="AT375" s="206" t="s">
        <v>74</v>
      </c>
      <c r="AU375" s="206" t="s">
        <v>83</v>
      </c>
      <c r="AY375" s="205" t="s">
        <v>167</v>
      </c>
      <c r="BK375" s="207">
        <f>SUM(BK376:BK380)</f>
        <v>0</v>
      </c>
    </row>
    <row r="376" spans="1:65" s="2" customFormat="1" ht="24" customHeight="1">
      <c r="A376" s="35"/>
      <c r="B376" s="36"/>
      <c r="C376" s="210" t="s">
        <v>589</v>
      </c>
      <c r="D376" s="210" t="s">
        <v>169</v>
      </c>
      <c r="E376" s="211" t="s">
        <v>590</v>
      </c>
      <c r="F376" s="212" t="s">
        <v>591</v>
      </c>
      <c r="G376" s="213" t="s">
        <v>236</v>
      </c>
      <c r="H376" s="214">
        <v>121.52</v>
      </c>
      <c r="I376" s="215"/>
      <c r="J376" s="214">
        <f>ROUND(I376*H376,2)</f>
        <v>0</v>
      </c>
      <c r="K376" s="216"/>
      <c r="L376" s="40"/>
      <c r="M376" s="217" t="s">
        <v>1</v>
      </c>
      <c r="N376" s="218" t="s">
        <v>40</v>
      </c>
      <c r="O376" s="72"/>
      <c r="P376" s="219">
        <f>O376*H376</f>
        <v>0</v>
      </c>
      <c r="Q376" s="219">
        <v>4.0000000000000003E-5</v>
      </c>
      <c r="R376" s="219">
        <f>Q376*H376</f>
        <v>4.8608000000000002E-3</v>
      </c>
      <c r="S376" s="219">
        <v>0</v>
      </c>
      <c r="T376" s="220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21" t="s">
        <v>173</v>
      </c>
      <c r="AT376" s="221" t="s">
        <v>169</v>
      </c>
      <c r="AU376" s="221" t="s">
        <v>85</v>
      </c>
      <c r="AY376" s="18" t="s">
        <v>167</v>
      </c>
      <c r="BE376" s="222">
        <f>IF(N376="základní",J376,0)</f>
        <v>0</v>
      </c>
      <c r="BF376" s="222">
        <f>IF(N376="snížená",J376,0)</f>
        <v>0</v>
      </c>
      <c r="BG376" s="222">
        <f>IF(N376="zákl. přenesená",J376,0)</f>
        <v>0</v>
      </c>
      <c r="BH376" s="222">
        <f>IF(N376="sníž. přenesená",J376,0)</f>
        <v>0</v>
      </c>
      <c r="BI376" s="222">
        <f>IF(N376="nulová",J376,0)</f>
        <v>0</v>
      </c>
      <c r="BJ376" s="18" t="s">
        <v>83</v>
      </c>
      <c r="BK376" s="222">
        <f>ROUND(I376*H376,2)</f>
        <v>0</v>
      </c>
      <c r="BL376" s="18" t="s">
        <v>173</v>
      </c>
      <c r="BM376" s="221" t="s">
        <v>592</v>
      </c>
    </row>
    <row r="377" spans="1:65" s="14" customFormat="1" ht="11.25">
      <c r="B377" s="234"/>
      <c r="C377" s="235"/>
      <c r="D377" s="225" t="s">
        <v>175</v>
      </c>
      <c r="E377" s="236" t="s">
        <v>1</v>
      </c>
      <c r="F377" s="237" t="s">
        <v>593</v>
      </c>
      <c r="G377" s="235"/>
      <c r="H377" s="238">
        <v>121.52</v>
      </c>
      <c r="I377" s="239"/>
      <c r="J377" s="235"/>
      <c r="K377" s="235"/>
      <c r="L377" s="240"/>
      <c r="M377" s="241"/>
      <c r="N377" s="242"/>
      <c r="O377" s="242"/>
      <c r="P377" s="242"/>
      <c r="Q377" s="242"/>
      <c r="R377" s="242"/>
      <c r="S377" s="242"/>
      <c r="T377" s="243"/>
      <c r="AT377" s="244" t="s">
        <v>175</v>
      </c>
      <c r="AU377" s="244" t="s">
        <v>85</v>
      </c>
      <c r="AV377" s="14" t="s">
        <v>85</v>
      </c>
      <c r="AW377" s="14" t="s">
        <v>31</v>
      </c>
      <c r="AX377" s="14" t="s">
        <v>83</v>
      </c>
      <c r="AY377" s="244" t="s">
        <v>167</v>
      </c>
    </row>
    <row r="378" spans="1:65" s="2" customFormat="1" ht="16.5" customHeight="1">
      <c r="A378" s="35"/>
      <c r="B378" s="36"/>
      <c r="C378" s="210" t="s">
        <v>594</v>
      </c>
      <c r="D378" s="210" t="s">
        <v>169</v>
      </c>
      <c r="E378" s="211" t="s">
        <v>595</v>
      </c>
      <c r="F378" s="212" t="s">
        <v>596</v>
      </c>
      <c r="G378" s="213" t="s">
        <v>307</v>
      </c>
      <c r="H378" s="214">
        <v>1</v>
      </c>
      <c r="I378" s="215"/>
      <c r="J378" s="214">
        <f>ROUND(I378*H378,2)</f>
        <v>0</v>
      </c>
      <c r="K378" s="216"/>
      <c r="L378" s="40"/>
      <c r="M378" s="217" t="s">
        <v>1</v>
      </c>
      <c r="N378" s="218" t="s">
        <v>40</v>
      </c>
      <c r="O378" s="72"/>
      <c r="P378" s="219">
        <f>O378*H378</f>
        <v>0</v>
      </c>
      <c r="Q378" s="219">
        <v>0</v>
      </c>
      <c r="R378" s="219">
        <f>Q378*H378</f>
        <v>0</v>
      </c>
      <c r="S378" s="219">
        <v>0</v>
      </c>
      <c r="T378" s="220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21" t="s">
        <v>173</v>
      </c>
      <c r="AT378" s="221" t="s">
        <v>169</v>
      </c>
      <c r="AU378" s="221" t="s">
        <v>85</v>
      </c>
      <c r="AY378" s="18" t="s">
        <v>167</v>
      </c>
      <c r="BE378" s="222">
        <f>IF(N378="základní",J378,0)</f>
        <v>0</v>
      </c>
      <c r="BF378" s="222">
        <f>IF(N378="snížená",J378,0)</f>
        <v>0</v>
      </c>
      <c r="BG378" s="222">
        <f>IF(N378="zákl. přenesená",J378,0)</f>
        <v>0</v>
      </c>
      <c r="BH378" s="222">
        <f>IF(N378="sníž. přenesená",J378,0)</f>
        <v>0</v>
      </c>
      <c r="BI378" s="222">
        <f>IF(N378="nulová",J378,0)</f>
        <v>0</v>
      </c>
      <c r="BJ378" s="18" t="s">
        <v>83</v>
      </c>
      <c r="BK378" s="222">
        <f>ROUND(I378*H378,2)</f>
        <v>0</v>
      </c>
      <c r="BL378" s="18" t="s">
        <v>173</v>
      </c>
      <c r="BM378" s="221" t="s">
        <v>597</v>
      </c>
    </row>
    <row r="379" spans="1:65" s="2" customFormat="1" ht="24" customHeight="1">
      <c r="A379" s="35"/>
      <c r="B379" s="36"/>
      <c r="C379" s="256" t="s">
        <v>598</v>
      </c>
      <c r="D379" s="256" t="s">
        <v>245</v>
      </c>
      <c r="E379" s="257" t="s">
        <v>599</v>
      </c>
      <c r="F379" s="258" t="s">
        <v>600</v>
      </c>
      <c r="G379" s="259" t="s">
        <v>307</v>
      </c>
      <c r="H379" s="260">
        <v>1</v>
      </c>
      <c r="I379" s="261"/>
      <c r="J379" s="260">
        <f>ROUND(I379*H379,2)</f>
        <v>0</v>
      </c>
      <c r="K379" s="262"/>
      <c r="L379" s="263"/>
      <c r="M379" s="264" t="s">
        <v>1</v>
      </c>
      <c r="N379" s="265" t="s">
        <v>40</v>
      </c>
      <c r="O379" s="72"/>
      <c r="P379" s="219">
        <f>O379*H379</f>
        <v>0</v>
      </c>
      <c r="Q379" s="219">
        <v>1.0999999999999999E-2</v>
      </c>
      <c r="R379" s="219">
        <f>Q379*H379</f>
        <v>1.0999999999999999E-2</v>
      </c>
      <c r="S379" s="219">
        <v>0</v>
      </c>
      <c r="T379" s="220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21" t="s">
        <v>217</v>
      </c>
      <c r="AT379" s="221" t="s">
        <v>245</v>
      </c>
      <c r="AU379" s="221" t="s">
        <v>85</v>
      </c>
      <c r="AY379" s="18" t="s">
        <v>167</v>
      </c>
      <c r="BE379" s="222">
        <f>IF(N379="základní",J379,0)</f>
        <v>0</v>
      </c>
      <c r="BF379" s="222">
        <f>IF(N379="snížená",J379,0)</f>
        <v>0</v>
      </c>
      <c r="BG379" s="222">
        <f>IF(N379="zákl. přenesená",J379,0)</f>
        <v>0</v>
      </c>
      <c r="BH379" s="222">
        <f>IF(N379="sníž. přenesená",J379,0)</f>
        <v>0</v>
      </c>
      <c r="BI379" s="222">
        <f>IF(N379="nulová",J379,0)</f>
        <v>0</v>
      </c>
      <c r="BJ379" s="18" t="s">
        <v>83</v>
      </c>
      <c r="BK379" s="222">
        <f>ROUND(I379*H379,2)</f>
        <v>0</v>
      </c>
      <c r="BL379" s="18" t="s">
        <v>173</v>
      </c>
      <c r="BM379" s="221" t="s">
        <v>601</v>
      </c>
    </row>
    <row r="380" spans="1:65" s="2" customFormat="1" ht="16.5" customHeight="1">
      <c r="A380" s="35"/>
      <c r="B380" s="36"/>
      <c r="C380" s="210" t="s">
        <v>602</v>
      </c>
      <c r="D380" s="210" t="s">
        <v>169</v>
      </c>
      <c r="E380" s="211" t="s">
        <v>603</v>
      </c>
      <c r="F380" s="212" t="s">
        <v>604</v>
      </c>
      <c r="G380" s="213" t="s">
        <v>320</v>
      </c>
      <c r="H380" s="214">
        <v>1</v>
      </c>
      <c r="I380" s="215"/>
      <c r="J380" s="214">
        <f>ROUND(I380*H380,2)</f>
        <v>0</v>
      </c>
      <c r="K380" s="216"/>
      <c r="L380" s="40"/>
      <c r="M380" s="217" t="s">
        <v>1</v>
      </c>
      <c r="N380" s="218" t="s">
        <v>40</v>
      </c>
      <c r="O380" s="72"/>
      <c r="P380" s="219">
        <f>O380*H380</f>
        <v>0</v>
      </c>
      <c r="Q380" s="219">
        <v>0</v>
      </c>
      <c r="R380" s="219">
        <f>Q380*H380</f>
        <v>0</v>
      </c>
      <c r="S380" s="219">
        <v>0</v>
      </c>
      <c r="T380" s="220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21" t="s">
        <v>173</v>
      </c>
      <c r="AT380" s="221" t="s">
        <v>169</v>
      </c>
      <c r="AU380" s="221" t="s">
        <v>85</v>
      </c>
      <c r="AY380" s="18" t="s">
        <v>167</v>
      </c>
      <c r="BE380" s="222">
        <f>IF(N380="základní",J380,0)</f>
        <v>0</v>
      </c>
      <c r="BF380" s="222">
        <f>IF(N380="snížená",J380,0)</f>
        <v>0</v>
      </c>
      <c r="BG380" s="222">
        <f>IF(N380="zákl. přenesená",J380,0)</f>
        <v>0</v>
      </c>
      <c r="BH380" s="222">
        <f>IF(N380="sníž. přenesená",J380,0)</f>
        <v>0</v>
      </c>
      <c r="BI380" s="222">
        <f>IF(N380="nulová",J380,0)</f>
        <v>0</v>
      </c>
      <c r="BJ380" s="18" t="s">
        <v>83</v>
      </c>
      <c r="BK380" s="222">
        <f>ROUND(I380*H380,2)</f>
        <v>0</v>
      </c>
      <c r="BL380" s="18" t="s">
        <v>173</v>
      </c>
      <c r="BM380" s="221" t="s">
        <v>605</v>
      </c>
    </row>
    <row r="381" spans="1:65" s="12" customFormat="1" ht="22.9" customHeight="1">
      <c r="B381" s="194"/>
      <c r="C381" s="195"/>
      <c r="D381" s="196" t="s">
        <v>74</v>
      </c>
      <c r="E381" s="208" t="s">
        <v>606</v>
      </c>
      <c r="F381" s="208" t="s">
        <v>607</v>
      </c>
      <c r="G381" s="195"/>
      <c r="H381" s="195"/>
      <c r="I381" s="198"/>
      <c r="J381" s="209">
        <f>BK381</f>
        <v>0</v>
      </c>
      <c r="K381" s="195"/>
      <c r="L381" s="200"/>
      <c r="M381" s="201"/>
      <c r="N381" s="202"/>
      <c r="O381" s="202"/>
      <c r="P381" s="203">
        <f>P382</f>
        <v>0</v>
      </c>
      <c r="Q381" s="202"/>
      <c r="R381" s="203">
        <f>R382</f>
        <v>0</v>
      </c>
      <c r="S381" s="202"/>
      <c r="T381" s="204">
        <f>T382</f>
        <v>0</v>
      </c>
      <c r="AR381" s="205" t="s">
        <v>83</v>
      </c>
      <c r="AT381" s="206" t="s">
        <v>74</v>
      </c>
      <c r="AU381" s="206" t="s">
        <v>83</v>
      </c>
      <c r="AY381" s="205" t="s">
        <v>167</v>
      </c>
      <c r="BK381" s="207">
        <f>BK382</f>
        <v>0</v>
      </c>
    </row>
    <row r="382" spans="1:65" s="2" customFormat="1" ht="16.5" customHeight="1">
      <c r="A382" s="35"/>
      <c r="B382" s="36"/>
      <c r="C382" s="210" t="s">
        <v>608</v>
      </c>
      <c r="D382" s="210" t="s">
        <v>169</v>
      </c>
      <c r="E382" s="211" t="s">
        <v>609</v>
      </c>
      <c r="F382" s="212" t="s">
        <v>610</v>
      </c>
      <c r="G382" s="213" t="s">
        <v>307</v>
      </c>
      <c r="H382" s="214">
        <v>1</v>
      </c>
      <c r="I382" s="215"/>
      <c r="J382" s="214">
        <f>ROUND(I382*H382,2)</f>
        <v>0</v>
      </c>
      <c r="K382" s="216"/>
      <c r="L382" s="40"/>
      <c r="M382" s="217" t="s">
        <v>1</v>
      </c>
      <c r="N382" s="218" t="s">
        <v>40</v>
      </c>
      <c r="O382" s="72"/>
      <c r="P382" s="219">
        <f>O382*H382</f>
        <v>0</v>
      </c>
      <c r="Q382" s="219">
        <v>0</v>
      </c>
      <c r="R382" s="219">
        <f>Q382*H382</f>
        <v>0</v>
      </c>
      <c r="S382" s="219">
        <v>0</v>
      </c>
      <c r="T382" s="220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21" t="s">
        <v>173</v>
      </c>
      <c r="AT382" s="221" t="s">
        <v>169</v>
      </c>
      <c r="AU382" s="221" t="s">
        <v>85</v>
      </c>
      <c r="AY382" s="18" t="s">
        <v>167</v>
      </c>
      <c r="BE382" s="222">
        <f>IF(N382="základní",J382,0)</f>
        <v>0</v>
      </c>
      <c r="BF382" s="222">
        <f>IF(N382="snížená",J382,0)</f>
        <v>0</v>
      </c>
      <c r="BG382" s="222">
        <f>IF(N382="zákl. přenesená",J382,0)</f>
        <v>0</v>
      </c>
      <c r="BH382" s="222">
        <f>IF(N382="sníž. přenesená",J382,0)</f>
        <v>0</v>
      </c>
      <c r="BI382" s="222">
        <f>IF(N382="nulová",J382,0)</f>
        <v>0</v>
      </c>
      <c r="BJ382" s="18" t="s">
        <v>83</v>
      </c>
      <c r="BK382" s="222">
        <f>ROUND(I382*H382,2)</f>
        <v>0</v>
      </c>
      <c r="BL382" s="18" t="s">
        <v>173</v>
      </c>
      <c r="BM382" s="221" t="s">
        <v>611</v>
      </c>
    </row>
    <row r="383" spans="1:65" s="12" customFormat="1" ht="22.9" customHeight="1">
      <c r="B383" s="194"/>
      <c r="C383" s="195"/>
      <c r="D383" s="196" t="s">
        <v>74</v>
      </c>
      <c r="E383" s="208" t="s">
        <v>612</v>
      </c>
      <c r="F383" s="208" t="s">
        <v>613</v>
      </c>
      <c r="G383" s="195"/>
      <c r="H383" s="195"/>
      <c r="I383" s="198"/>
      <c r="J383" s="209">
        <f>BK383</f>
        <v>0</v>
      </c>
      <c r="K383" s="195"/>
      <c r="L383" s="200"/>
      <c r="M383" s="201"/>
      <c r="N383" s="202"/>
      <c r="O383" s="202"/>
      <c r="P383" s="203">
        <f>P384</f>
        <v>0</v>
      </c>
      <c r="Q383" s="202"/>
      <c r="R383" s="203">
        <f>R384</f>
        <v>0</v>
      </c>
      <c r="S383" s="202"/>
      <c r="T383" s="204">
        <f>T384</f>
        <v>0</v>
      </c>
      <c r="AR383" s="205" t="s">
        <v>83</v>
      </c>
      <c r="AT383" s="206" t="s">
        <v>74</v>
      </c>
      <c r="AU383" s="206" t="s">
        <v>83</v>
      </c>
      <c r="AY383" s="205" t="s">
        <v>167</v>
      </c>
      <c r="BK383" s="207">
        <f>BK384</f>
        <v>0</v>
      </c>
    </row>
    <row r="384" spans="1:65" s="2" customFormat="1" ht="16.5" customHeight="1">
      <c r="A384" s="35"/>
      <c r="B384" s="36"/>
      <c r="C384" s="210" t="s">
        <v>614</v>
      </c>
      <c r="D384" s="210" t="s">
        <v>169</v>
      </c>
      <c r="E384" s="211" t="s">
        <v>615</v>
      </c>
      <c r="F384" s="212" t="s">
        <v>616</v>
      </c>
      <c r="G384" s="213" t="s">
        <v>230</v>
      </c>
      <c r="H384" s="214">
        <v>188.8</v>
      </c>
      <c r="I384" s="215"/>
      <c r="J384" s="214">
        <f>ROUND(I384*H384,2)</f>
        <v>0</v>
      </c>
      <c r="K384" s="216"/>
      <c r="L384" s="40"/>
      <c r="M384" s="217" t="s">
        <v>1</v>
      </c>
      <c r="N384" s="218" t="s">
        <v>40</v>
      </c>
      <c r="O384" s="72"/>
      <c r="P384" s="219">
        <f>O384*H384</f>
        <v>0</v>
      </c>
      <c r="Q384" s="219">
        <v>0</v>
      </c>
      <c r="R384" s="219">
        <f>Q384*H384</f>
        <v>0</v>
      </c>
      <c r="S384" s="219">
        <v>0</v>
      </c>
      <c r="T384" s="220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21" t="s">
        <v>173</v>
      </c>
      <c r="AT384" s="221" t="s">
        <v>169</v>
      </c>
      <c r="AU384" s="221" t="s">
        <v>85</v>
      </c>
      <c r="AY384" s="18" t="s">
        <v>167</v>
      </c>
      <c r="BE384" s="222">
        <f>IF(N384="základní",J384,0)</f>
        <v>0</v>
      </c>
      <c r="BF384" s="222">
        <f>IF(N384="snížená",J384,0)</f>
        <v>0</v>
      </c>
      <c r="BG384" s="222">
        <f>IF(N384="zákl. přenesená",J384,0)</f>
        <v>0</v>
      </c>
      <c r="BH384" s="222">
        <f>IF(N384="sníž. přenesená",J384,0)</f>
        <v>0</v>
      </c>
      <c r="BI384" s="222">
        <f>IF(N384="nulová",J384,0)</f>
        <v>0</v>
      </c>
      <c r="BJ384" s="18" t="s">
        <v>83</v>
      </c>
      <c r="BK384" s="222">
        <f>ROUND(I384*H384,2)</f>
        <v>0</v>
      </c>
      <c r="BL384" s="18" t="s">
        <v>173</v>
      </c>
      <c r="BM384" s="221" t="s">
        <v>617</v>
      </c>
    </row>
    <row r="385" spans="1:65" s="12" customFormat="1" ht="25.9" customHeight="1">
      <c r="B385" s="194"/>
      <c r="C385" s="195"/>
      <c r="D385" s="196" t="s">
        <v>74</v>
      </c>
      <c r="E385" s="197" t="s">
        <v>618</v>
      </c>
      <c r="F385" s="197" t="s">
        <v>619</v>
      </c>
      <c r="G385" s="195"/>
      <c r="H385" s="195"/>
      <c r="I385" s="198"/>
      <c r="J385" s="199">
        <f>BK385</f>
        <v>0</v>
      </c>
      <c r="K385" s="195"/>
      <c r="L385" s="200"/>
      <c r="M385" s="201"/>
      <c r="N385" s="202"/>
      <c r="O385" s="202"/>
      <c r="P385" s="203">
        <f>P386+P415+P424+P447+P460+P481+P491+P522+P543+P547+P557</f>
        <v>0</v>
      </c>
      <c r="Q385" s="202"/>
      <c r="R385" s="203">
        <f>R386+R415+R424+R447+R460+R481+R491+R522+R543+R547+R557</f>
        <v>12.461681800000001</v>
      </c>
      <c r="S385" s="202"/>
      <c r="T385" s="204">
        <f>T386+T415+T424+T447+T460+T481+T491+T522+T543+T547+T557</f>
        <v>0</v>
      </c>
      <c r="AR385" s="205" t="s">
        <v>85</v>
      </c>
      <c r="AT385" s="206" t="s">
        <v>74</v>
      </c>
      <c r="AU385" s="206" t="s">
        <v>75</v>
      </c>
      <c r="AY385" s="205" t="s">
        <v>167</v>
      </c>
      <c r="BK385" s="207">
        <f>BK386+BK415+BK424+BK447+BK460+BK481+BK491+BK522+BK543+BK547+BK557</f>
        <v>0</v>
      </c>
    </row>
    <row r="386" spans="1:65" s="12" customFormat="1" ht="22.9" customHeight="1">
      <c r="B386" s="194"/>
      <c r="C386" s="195"/>
      <c r="D386" s="196" t="s">
        <v>74</v>
      </c>
      <c r="E386" s="208" t="s">
        <v>620</v>
      </c>
      <c r="F386" s="208" t="s">
        <v>621</v>
      </c>
      <c r="G386" s="195"/>
      <c r="H386" s="195"/>
      <c r="I386" s="198"/>
      <c r="J386" s="209">
        <f>BK386</f>
        <v>0</v>
      </c>
      <c r="K386" s="195"/>
      <c r="L386" s="200"/>
      <c r="M386" s="201"/>
      <c r="N386" s="202"/>
      <c r="O386" s="202"/>
      <c r="P386" s="203">
        <f>SUM(P387:P414)</f>
        <v>0</v>
      </c>
      <c r="Q386" s="202"/>
      <c r="R386" s="203">
        <f>SUM(R387:R414)</f>
        <v>1.4714700000000001</v>
      </c>
      <c r="S386" s="202"/>
      <c r="T386" s="204">
        <f>SUM(T387:T414)</f>
        <v>0</v>
      </c>
      <c r="AR386" s="205" t="s">
        <v>85</v>
      </c>
      <c r="AT386" s="206" t="s">
        <v>74</v>
      </c>
      <c r="AU386" s="206" t="s">
        <v>83</v>
      </c>
      <c r="AY386" s="205" t="s">
        <v>167</v>
      </c>
      <c r="BK386" s="207">
        <f>SUM(BK387:BK414)</f>
        <v>0</v>
      </c>
    </row>
    <row r="387" spans="1:65" s="2" customFormat="1" ht="24" customHeight="1">
      <c r="A387" s="35"/>
      <c r="B387" s="36"/>
      <c r="C387" s="210" t="s">
        <v>622</v>
      </c>
      <c r="D387" s="210" t="s">
        <v>169</v>
      </c>
      <c r="E387" s="211" t="s">
        <v>623</v>
      </c>
      <c r="F387" s="212" t="s">
        <v>624</v>
      </c>
      <c r="G387" s="213" t="s">
        <v>236</v>
      </c>
      <c r="H387" s="214">
        <v>110</v>
      </c>
      <c r="I387" s="215"/>
      <c r="J387" s="214">
        <f>ROUND(I387*H387,2)</f>
        <v>0</v>
      </c>
      <c r="K387" s="216"/>
      <c r="L387" s="40"/>
      <c r="M387" s="217" t="s">
        <v>1</v>
      </c>
      <c r="N387" s="218" t="s">
        <v>40</v>
      </c>
      <c r="O387" s="72"/>
      <c r="P387" s="219">
        <f>O387*H387</f>
        <v>0</v>
      </c>
      <c r="Q387" s="219">
        <v>0</v>
      </c>
      <c r="R387" s="219">
        <f>Q387*H387</f>
        <v>0</v>
      </c>
      <c r="S387" s="219">
        <v>0</v>
      </c>
      <c r="T387" s="220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21" t="s">
        <v>264</v>
      </c>
      <c r="AT387" s="221" t="s">
        <v>169</v>
      </c>
      <c r="AU387" s="221" t="s">
        <v>85</v>
      </c>
      <c r="AY387" s="18" t="s">
        <v>167</v>
      </c>
      <c r="BE387" s="222">
        <f>IF(N387="základní",J387,0)</f>
        <v>0</v>
      </c>
      <c r="BF387" s="222">
        <f>IF(N387="snížená",J387,0)</f>
        <v>0</v>
      </c>
      <c r="BG387" s="222">
        <f>IF(N387="zákl. přenesená",J387,0)</f>
        <v>0</v>
      </c>
      <c r="BH387" s="222">
        <f>IF(N387="sníž. přenesená",J387,0)</f>
        <v>0</v>
      </c>
      <c r="BI387" s="222">
        <f>IF(N387="nulová",J387,0)</f>
        <v>0</v>
      </c>
      <c r="BJ387" s="18" t="s">
        <v>83</v>
      </c>
      <c r="BK387" s="222">
        <f>ROUND(I387*H387,2)</f>
        <v>0</v>
      </c>
      <c r="BL387" s="18" t="s">
        <v>264</v>
      </c>
      <c r="BM387" s="221" t="s">
        <v>625</v>
      </c>
    </row>
    <row r="388" spans="1:65" s="13" customFormat="1" ht="11.25">
      <c r="B388" s="223"/>
      <c r="C388" s="224"/>
      <c r="D388" s="225" t="s">
        <v>175</v>
      </c>
      <c r="E388" s="226" t="s">
        <v>1</v>
      </c>
      <c r="F388" s="227" t="s">
        <v>626</v>
      </c>
      <c r="G388" s="224"/>
      <c r="H388" s="226" t="s">
        <v>1</v>
      </c>
      <c r="I388" s="228"/>
      <c r="J388" s="224"/>
      <c r="K388" s="224"/>
      <c r="L388" s="229"/>
      <c r="M388" s="230"/>
      <c r="N388" s="231"/>
      <c r="O388" s="231"/>
      <c r="P388" s="231"/>
      <c r="Q388" s="231"/>
      <c r="R388" s="231"/>
      <c r="S388" s="231"/>
      <c r="T388" s="232"/>
      <c r="AT388" s="233" t="s">
        <v>175</v>
      </c>
      <c r="AU388" s="233" t="s">
        <v>85</v>
      </c>
      <c r="AV388" s="13" t="s">
        <v>83</v>
      </c>
      <c r="AW388" s="13" t="s">
        <v>31</v>
      </c>
      <c r="AX388" s="13" t="s">
        <v>75</v>
      </c>
      <c r="AY388" s="233" t="s">
        <v>167</v>
      </c>
    </row>
    <row r="389" spans="1:65" s="14" customFormat="1" ht="11.25">
      <c r="B389" s="234"/>
      <c r="C389" s="235"/>
      <c r="D389" s="225" t="s">
        <v>175</v>
      </c>
      <c r="E389" s="236" t="s">
        <v>1</v>
      </c>
      <c r="F389" s="237" t="s">
        <v>627</v>
      </c>
      <c r="G389" s="235"/>
      <c r="H389" s="238">
        <v>110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AT389" s="244" t="s">
        <v>175</v>
      </c>
      <c r="AU389" s="244" t="s">
        <v>85</v>
      </c>
      <c r="AV389" s="14" t="s">
        <v>85</v>
      </c>
      <c r="AW389" s="14" t="s">
        <v>31</v>
      </c>
      <c r="AX389" s="14" t="s">
        <v>83</v>
      </c>
      <c r="AY389" s="244" t="s">
        <v>167</v>
      </c>
    </row>
    <row r="390" spans="1:65" s="2" customFormat="1" ht="16.5" customHeight="1">
      <c r="A390" s="35"/>
      <c r="B390" s="36"/>
      <c r="C390" s="256" t="s">
        <v>628</v>
      </c>
      <c r="D390" s="256" t="s">
        <v>245</v>
      </c>
      <c r="E390" s="257" t="s">
        <v>629</v>
      </c>
      <c r="F390" s="258" t="s">
        <v>630</v>
      </c>
      <c r="G390" s="259" t="s">
        <v>230</v>
      </c>
      <c r="H390" s="260">
        <v>0.03</v>
      </c>
      <c r="I390" s="261"/>
      <c r="J390" s="260">
        <f>ROUND(I390*H390,2)</f>
        <v>0</v>
      </c>
      <c r="K390" s="262"/>
      <c r="L390" s="263"/>
      <c r="M390" s="264" t="s">
        <v>1</v>
      </c>
      <c r="N390" s="265" t="s">
        <v>40</v>
      </c>
      <c r="O390" s="72"/>
      <c r="P390" s="219">
        <f>O390*H390</f>
        <v>0</v>
      </c>
      <c r="Q390" s="219">
        <v>1</v>
      </c>
      <c r="R390" s="219">
        <f>Q390*H390</f>
        <v>0.03</v>
      </c>
      <c r="S390" s="219">
        <v>0</v>
      </c>
      <c r="T390" s="220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21" t="s">
        <v>359</v>
      </c>
      <c r="AT390" s="221" t="s">
        <v>245</v>
      </c>
      <c r="AU390" s="221" t="s">
        <v>85</v>
      </c>
      <c r="AY390" s="18" t="s">
        <v>167</v>
      </c>
      <c r="BE390" s="222">
        <f>IF(N390="základní",J390,0)</f>
        <v>0</v>
      </c>
      <c r="BF390" s="222">
        <f>IF(N390="snížená",J390,0)</f>
        <v>0</v>
      </c>
      <c r="BG390" s="222">
        <f>IF(N390="zákl. přenesená",J390,0)</f>
        <v>0</v>
      </c>
      <c r="BH390" s="222">
        <f>IF(N390="sníž. přenesená",J390,0)</f>
        <v>0</v>
      </c>
      <c r="BI390" s="222">
        <f>IF(N390="nulová",J390,0)</f>
        <v>0</v>
      </c>
      <c r="BJ390" s="18" t="s">
        <v>83</v>
      </c>
      <c r="BK390" s="222">
        <f>ROUND(I390*H390,2)</f>
        <v>0</v>
      </c>
      <c r="BL390" s="18" t="s">
        <v>264</v>
      </c>
      <c r="BM390" s="221" t="s">
        <v>631</v>
      </c>
    </row>
    <row r="391" spans="1:65" s="14" customFormat="1" ht="11.25">
      <c r="B391" s="234"/>
      <c r="C391" s="235"/>
      <c r="D391" s="225" t="s">
        <v>175</v>
      </c>
      <c r="E391" s="236" t="s">
        <v>1</v>
      </c>
      <c r="F391" s="237" t="s">
        <v>632</v>
      </c>
      <c r="G391" s="235"/>
      <c r="H391" s="238">
        <v>0.03</v>
      </c>
      <c r="I391" s="239"/>
      <c r="J391" s="235"/>
      <c r="K391" s="235"/>
      <c r="L391" s="240"/>
      <c r="M391" s="241"/>
      <c r="N391" s="242"/>
      <c r="O391" s="242"/>
      <c r="P391" s="242"/>
      <c r="Q391" s="242"/>
      <c r="R391" s="242"/>
      <c r="S391" s="242"/>
      <c r="T391" s="243"/>
      <c r="AT391" s="244" t="s">
        <v>175</v>
      </c>
      <c r="AU391" s="244" t="s">
        <v>85</v>
      </c>
      <c r="AV391" s="14" t="s">
        <v>85</v>
      </c>
      <c r="AW391" s="14" t="s">
        <v>31</v>
      </c>
      <c r="AX391" s="14" t="s">
        <v>83</v>
      </c>
      <c r="AY391" s="244" t="s">
        <v>167</v>
      </c>
    </row>
    <row r="392" spans="1:65" s="2" customFormat="1" ht="24" customHeight="1">
      <c r="A392" s="35"/>
      <c r="B392" s="36"/>
      <c r="C392" s="210" t="s">
        <v>633</v>
      </c>
      <c r="D392" s="210" t="s">
        <v>169</v>
      </c>
      <c r="E392" s="211" t="s">
        <v>634</v>
      </c>
      <c r="F392" s="212" t="s">
        <v>635</v>
      </c>
      <c r="G392" s="213" t="s">
        <v>236</v>
      </c>
      <c r="H392" s="214">
        <v>220</v>
      </c>
      <c r="I392" s="215"/>
      <c r="J392" s="214">
        <f>ROUND(I392*H392,2)</f>
        <v>0</v>
      </c>
      <c r="K392" s="216"/>
      <c r="L392" s="40"/>
      <c r="M392" s="217" t="s">
        <v>1</v>
      </c>
      <c r="N392" s="218" t="s">
        <v>40</v>
      </c>
      <c r="O392" s="72"/>
      <c r="P392" s="219">
        <f>O392*H392</f>
        <v>0</v>
      </c>
      <c r="Q392" s="219">
        <v>4.0000000000000002E-4</v>
      </c>
      <c r="R392" s="219">
        <f>Q392*H392</f>
        <v>8.8000000000000009E-2</v>
      </c>
      <c r="S392" s="219">
        <v>0</v>
      </c>
      <c r="T392" s="220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21" t="s">
        <v>264</v>
      </c>
      <c r="AT392" s="221" t="s">
        <v>169</v>
      </c>
      <c r="AU392" s="221" t="s">
        <v>85</v>
      </c>
      <c r="AY392" s="18" t="s">
        <v>167</v>
      </c>
      <c r="BE392" s="222">
        <f>IF(N392="základní",J392,0)</f>
        <v>0</v>
      </c>
      <c r="BF392" s="222">
        <f>IF(N392="snížená",J392,0)</f>
        <v>0</v>
      </c>
      <c r="BG392" s="222">
        <f>IF(N392="zákl. přenesená",J392,0)</f>
        <v>0</v>
      </c>
      <c r="BH392" s="222">
        <f>IF(N392="sníž. přenesená",J392,0)</f>
        <v>0</v>
      </c>
      <c r="BI392" s="222">
        <f>IF(N392="nulová",J392,0)</f>
        <v>0</v>
      </c>
      <c r="BJ392" s="18" t="s">
        <v>83</v>
      </c>
      <c r="BK392" s="222">
        <f>ROUND(I392*H392,2)</f>
        <v>0</v>
      </c>
      <c r="BL392" s="18" t="s">
        <v>264</v>
      </c>
      <c r="BM392" s="221" t="s">
        <v>636</v>
      </c>
    </row>
    <row r="393" spans="1:65" s="13" customFormat="1" ht="11.25">
      <c r="B393" s="223"/>
      <c r="C393" s="224"/>
      <c r="D393" s="225" t="s">
        <v>175</v>
      </c>
      <c r="E393" s="226" t="s">
        <v>1</v>
      </c>
      <c r="F393" s="227" t="s">
        <v>637</v>
      </c>
      <c r="G393" s="224"/>
      <c r="H393" s="226" t="s">
        <v>1</v>
      </c>
      <c r="I393" s="228"/>
      <c r="J393" s="224"/>
      <c r="K393" s="224"/>
      <c r="L393" s="229"/>
      <c r="M393" s="230"/>
      <c r="N393" s="231"/>
      <c r="O393" s="231"/>
      <c r="P393" s="231"/>
      <c r="Q393" s="231"/>
      <c r="R393" s="231"/>
      <c r="S393" s="231"/>
      <c r="T393" s="232"/>
      <c r="AT393" s="233" t="s">
        <v>175</v>
      </c>
      <c r="AU393" s="233" t="s">
        <v>85</v>
      </c>
      <c r="AV393" s="13" t="s">
        <v>83</v>
      </c>
      <c r="AW393" s="13" t="s">
        <v>31</v>
      </c>
      <c r="AX393" s="13" t="s">
        <v>75</v>
      </c>
      <c r="AY393" s="233" t="s">
        <v>167</v>
      </c>
    </row>
    <row r="394" spans="1:65" s="14" customFormat="1" ht="11.25">
      <c r="B394" s="234"/>
      <c r="C394" s="235"/>
      <c r="D394" s="225" t="s">
        <v>175</v>
      </c>
      <c r="E394" s="236" t="s">
        <v>1</v>
      </c>
      <c r="F394" s="237" t="s">
        <v>638</v>
      </c>
      <c r="G394" s="235"/>
      <c r="H394" s="238">
        <v>220</v>
      </c>
      <c r="I394" s="239"/>
      <c r="J394" s="235"/>
      <c r="K394" s="235"/>
      <c r="L394" s="240"/>
      <c r="M394" s="241"/>
      <c r="N394" s="242"/>
      <c r="O394" s="242"/>
      <c r="P394" s="242"/>
      <c r="Q394" s="242"/>
      <c r="R394" s="242"/>
      <c r="S394" s="242"/>
      <c r="T394" s="243"/>
      <c r="AT394" s="244" t="s">
        <v>175</v>
      </c>
      <c r="AU394" s="244" t="s">
        <v>85</v>
      </c>
      <c r="AV394" s="14" t="s">
        <v>85</v>
      </c>
      <c r="AW394" s="14" t="s">
        <v>31</v>
      </c>
      <c r="AX394" s="14" t="s">
        <v>83</v>
      </c>
      <c r="AY394" s="244" t="s">
        <v>167</v>
      </c>
    </row>
    <row r="395" spans="1:65" s="2" customFormat="1" ht="36" customHeight="1">
      <c r="A395" s="35"/>
      <c r="B395" s="36"/>
      <c r="C395" s="256" t="s">
        <v>639</v>
      </c>
      <c r="D395" s="256" t="s">
        <v>245</v>
      </c>
      <c r="E395" s="257" t="s">
        <v>640</v>
      </c>
      <c r="F395" s="258" t="s">
        <v>641</v>
      </c>
      <c r="G395" s="259" t="s">
        <v>236</v>
      </c>
      <c r="H395" s="260">
        <v>253</v>
      </c>
      <c r="I395" s="261"/>
      <c r="J395" s="260">
        <f>ROUND(I395*H395,2)</f>
        <v>0</v>
      </c>
      <c r="K395" s="262"/>
      <c r="L395" s="263"/>
      <c r="M395" s="264" t="s">
        <v>1</v>
      </c>
      <c r="N395" s="265" t="s">
        <v>40</v>
      </c>
      <c r="O395" s="72"/>
      <c r="P395" s="219">
        <f>O395*H395</f>
        <v>0</v>
      </c>
      <c r="Q395" s="219">
        <v>4.4999999999999997E-3</v>
      </c>
      <c r="R395" s="219">
        <f>Q395*H395</f>
        <v>1.1384999999999998</v>
      </c>
      <c r="S395" s="219">
        <v>0</v>
      </c>
      <c r="T395" s="220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21" t="s">
        <v>359</v>
      </c>
      <c r="AT395" s="221" t="s">
        <v>245</v>
      </c>
      <c r="AU395" s="221" t="s">
        <v>85</v>
      </c>
      <c r="AY395" s="18" t="s">
        <v>167</v>
      </c>
      <c r="BE395" s="222">
        <f>IF(N395="základní",J395,0)</f>
        <v>0</v>
      </c>
      <c r="BF395" s="222">
        <f>IF(N395="snížená",J395,0)</f>
        <v>0</v>
      </c>
      <c r="BG395" s="222">
        <f>IF(N395="zákl. přenesená",J395,0)</f>
        <v>0</v>
      </c>
      <c r="BH395" s="222">
        <f>IF(N395="sníž. přenesená",J395,0)</f>
        <v>0</v>
      </c>
      <c r="BI395" s="222">
        <f>IF(N395="nulová",J395,0)</f>
        <v>0</v>
      </c>
      <c r="BJ395" s="18" t="s">
        <v>83</v>
      </c>
      <c r="BK395" s="222">
        <f>ROUND(I395*H395,2)</f>
        <v>0</v>
      </c>
      <c r="BL395" s="18" t="s">
        <v>264</v>
      </c>
      <c r="BM395" s="221" t="s">
        <v>642</v>
      </c>
    </row>
    <row r="396" spans="1:65" s="13" customFormat="1" ht="11.25">
      <c r="B396" s="223"/>
      <c r="C396" s="224"/>
      <c r="D396" s="225" t="s">
        <v>175</v>
      </c>
      <c r="E396" s="226" t="s">
        <v>1</v>
      </c>
      <c r="F396" s="227" t="s">
        <v>643</v>
      </c>
      <c r="G396" s="224"/>
      <c r="H396" s="226" t="s">
        <v>1</v>
      </c>
      <c r="I396" s="228"/>
      <c r="J396" s="224"/>
      <c r="K396" s="224"/>
      <c r="L396" s="229"/>
      <c r="M396" s="230"/>
      <c r="N396" s="231"/>
      <c r="O396" s="231"/>
      <c r="P396" s="231"/>
      <c r="Q396" s="231"/>
      <c r="R396" s="231"/>
      <c r="S396" s="231"/>
      <c r="T396" s="232"/>
      <c r="AT396" s="233" t="s">
        <v>175</v>
      </c>
      <c r="AU396" s="233" t="s">
        <v>85</v>
      </c>
      <c r="AV396" s="13" t="s">
        <v>83</v>
      </c>
      <c r="AW396" s="13" t="s">
        <v>31</v>
      </c>
      <c r="AX396" s="13" t="s">
        <v>75</v>
      </c>
      <c r="AY396" s="233" t="s">
        <v>167</v>
      </c>
    </row>
    <row r="397" spans="1:65" s="14" customFormat="1" ht="11.25">
      <c r="B397" s="234"/>
      <c r="C397" s="235"/>
      <c r="D397" s="225" t="s">
        <v>175</v>
      </c>
      <c r="E397" s="236" t="s">
        <v>1</v>
      </c>
      <c r="F397" s="237" t="s">
        <v>644</v>
      </c>
      <c r="G397" s="235"/>
      <c r="H397" s="238">
        <v>253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AT397" s="244" t="s">
        <v>175</v>
      </c>
      <c r="AU397" s="244" t="s">
        <v>85</v>
      </c>
      <c r="AV397" s="14" t="s">
        <v>85</v>
      </c>
      <c r="AW397" s="14" t="s">
        <v>31</v>
      </c>
      <c r="AX397" s="14" t="s">
        <v>83</v>
      </c>
      <c r="AY397" s="244" t="s">
        <v>167</v>
      </c>
    </row>
    <row r="398" spans="1:65" s="2" customFormat="1" ht="36" customHeight="1">
      <c r="A398" s="35"/>
      <c r="B398" s="36"/>
      <c r="C398" s="210" t="s">
        <v>645</v>
      </c>
      <c r="D398" s="210" t="s">
        <v>169</v>
      </c>
      <c r="E398" s="211" t="s">
        <v>646</v>
      </c>
      <c r="F398" s="212" t="s">
        <v>647</v>
      </c>
      <c r="G398" s="213" t="s">
        <v>236</v>
      </c>
      <c r="H398" s="214">
        <v>28.62</v>
      </c>
      <c r="I398" s="215"/>
      <c r="J398" s="214">
        <f>ROUND(I398*H398,2)</f>
        <v>0</v>
      </c>
      <c r="K398" s="216"/>
      <c r="L398" s="40"/>
      <c r="M398" s="217" t="s">
        <v>1</v>
      </c>
      <c r="N398" s="218" t="s">
        <v>40</v>
      </c>
      <c r="O398" s="72"/>
      <c r="P398" s="219">
        <f>O398*H398</f>
        <v>0</v>
      </c>
      <c r="Q398" s="219">
        <v>3.5000000000000001E-3</v>
      </c>
      <c r="R398" s="219">
        <f>Q398*H398</f>
        <v>0.10017000000000001</v>
      </c>
      <c r="S398" s="219">
        <v>0</v>
      </c>
      <c r="T398" s="220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21" t="s">
        <v>264</v>
      </c>
      <c r="AT398" s="221" t="s">
        <v>169</v>
      </c>
      <c r="AU398" s="221" t="s">
        <v>85</v>
      </c>
      <c r="AY398" s="18" t="s">
        <v>167</v>
      </c>
      <c r="BE398" s="222">
        <f>IF(N398="základní",J398,0)</f>
        <v>0</v>
      </c>
      <c r="BF398" s="222">
        <f>IF(N398="snížená",J398,0)</f>
        <v>0</v>
      </c>
      <c r="BG398" s="222">
        <f>IF(N398="zákl. přenesená",J398,0)</f>
        <v>0</v>
      </c>
      <c r="BH398" s="222">
        <f>IF(N398="sníž. přenesená",J398,0)</f>
        <v>0</v>
      </c>
      <c r="BI398" s="222">
        <f>IF(N398="nulová",J398,0)</f>
        <v>0</v>
      </c>
      <c r="BJ398" s="18" t="s">
        <v>83</v>
      </c>
      <c r="BK398" s="222">
        <f>ROUND(I398*H398,2)</f>
        <v>0</v>
      </c>
      <c r="BL398" s="18" t="s">
        <v>264</v>
      </c>
      <c r="BM398" s="221" t="s">
        <v>648</v>
      </c>
    </row>
    <row r="399" spans="1:65" s="13" customFormat="1" ht="11.25">
      <c r="B399" s="223"/>
      <c r="C399" s="224"/>
      <c r="D399" s="225" t="s">
        <v>175</v>
      </c>
      <c r="E399" s="226" t="s">
        <v>1</v>
      </c>
      <c r="F399" s="227" t="s">
        <v>649</v>
      </c>
      <c r="G399" s="224"/>
      <c r="H399" s="226" t="s">
        <v>1</v>
      </c>
      <c r="I399" s="228"/>
      <c r="J399" s="224"/>
      <c r="K399" s="224"/>
      <c r="L399" s="229"/>
      <c r="M399" s="230"/>
      <c r="N399" s="231"/>
      <c r="O399" s="231"/>
      <c r="P399" s="231"/>
      <c r="Q399" s="231"/>
      <c r="R399" s="231"/>
      <c r="S399" s="231"/>
      <c r="T399" s="232"/>
      <c r="AT399" s="233" t="s">
        <v>175</v>
      </c>
      <c r="AU399" s="233" t="s">
        <v>85</v>
      </c>
      <c r="AV399" s="13" t="s">
        <v>83</v>
      </c>
      <c r="AW399" s="13" t="s">
        <v>31</v>
      </c>
      <c r="AX399" s="13" t="s">
        <v>75</v>
      </c>
      <c r="AY399" s="233" t="s">
        <v>167</v>
      </c>
    </row>
    <row r="400" spans="1:65" s="13" customFormat="1" ht="11.25">
      <c r="B400" s="223"/>
      <c r="C400" s="224"/>
      <c r="D400" s="225" t="s">
        <v>175</v>
      </c>
      <c r="E400" s="226" t="s">
        <v>1</v>
      </c>
      <c r="F400" s="227" t="s">
        <v>650</v>
      </c>
      <c r="G400" s="224"/>
      <c r="H400" s="226" t="s">
        <v>1</v>
      </c>
      <c r="I400" s="228"/>
      <c r="J400" s="224"/>
      <c r="K400" s="224"/>
      <c r="L400" s="229"/>
      <c r="M400" s="230"/>
      <c r="N400" s="231"/>
      <c r="O400" s="231"/>
      <c r="P400" s="231"/>
      <c r="Q400" s="231"/>
      <c r="R400" s="231"/>
      <c r="S400" s="231"/>
      <c r="T400" s="232"/>
      <c r="AT400" s="233" t="s">
        <v>175</v>
      </c>
      <c r="AU400" s="233" t="s">
        <v>85</v>
      </c>
      <c r="AV400" s="13" t="s">
        <v>83</v>
      </c>
      <c r="AW400" s="13" t="s">
        <v>31</v>
      </c>
      <c r="AX400" s="13" t="s">
        <v>75</v>
      </c>
      <c r="AY400" s="233" t="s">
        <v>167</v>
      </c>
    </row>
    <row r="401" spans="1:65" s="14" customFormat="1" ht="11.25">
      <c r="B401" s="234"/>
      <c r="C401" s="235"/>
      <c r="D401" s="225" t="s">
        <v>175</v>
      </c>
      <c r="E401" s="236" t="s">
        <v>1</v>
      </c>
      <c r="F401" s="237" t="s">
        <v>651</v>
      </c>
      <c r="G401" s="235"/>
      <c r="H401" s="238">
        <v>12.92</v>
      </c>
      <c r="I401" s="239"/>
      <c r="J401" s="235"/>
      <c r="K401" s="235"/>
      <c r="L401" s="240"/>
      <c r="M401" s="241"/>
      <c r="N401" s="242"/>
      <c r="O401" s="242"/>
      <c r="P401" s="242"/>
      <c r="Q401" s="242"/>
      <c r="R401" s="242"/>
      <c r="S401" s="242"/>
      <c r="T401" s="243"/>
      <c r="AT401" s="244" t="s">
        <v>175</v>
      </c>
      <c r="AU401" s="244" t="s">
        <v>85</v>
      </c>
      <c r="AV401" s="14" t="s">
        <v>85</v>
      </c>
      <c r="AW401" s="14" t="s">
        <v>31</v>
      </c>
      <c r="AX401" s="14" t="s">
        <v>75</v>
      </c>
      <c r="AY401" s="244" t="s">
        <v>167</v>
      </c>
    </row>
    <row r="402" spans="1:65" s="14" customFormat="1" ht="11.25">
      <c r="B402" s="234"/>
      <c r="C402" s="235"/>
      <c r="D402" s="225" t="s">
        <v>175</v>
      </c>
      <c r="E402" s="236" t="s">
        <v>1</v>
      </c>
      <c r="F402" s="237" t="s">
        <v>652</v>
      </c>
      <c r="G402" s="235"/>
      <c r="H402" s="238">
        <v>2.2400000000000002</v>
      </c>
      <c r="I402" s="239"/>
      <c r="J402" s="235"/>
      <c r="K402" s="235"/>
      <c r="L402" s="240"/>
      <c r="M402" s="241"/>
      <c r="N402" s="242"/>
      <c r="O402" s="242"/>
      <c r="P402" s="242"/>
      <c r="Q402" s="242"/>
      <c r="R402" s="242"/>
      <c r="S402" s="242"/>
      <c r="T402" s="243"/>
      <c r="AT402" s="244" t="s">
        <v>175</v>
      </c>
      <c r="AU402" s="244" t="s">
        <v>85</v>
      </c>
      <c r="AV402" s="14" t="s">
        <v>85</v>
      </c>
      <c r="AW402" s="14" t="s">
        <v>31</v>
      </c>
      <c r="AX402" s="14" t="s">
        <v>75</v>
      </c>
      <c r="AY402" s="244" t="s">
        <v>167</v>
      </c>
    </row>
    <row r="403" spans="1:65" s="13" customFormat="1" ht="11.25">
      <c r="B403" s="223"/>
      <c r="C403" s="224"/>
      <c r="D403" s="225" t="s">
        <v>175</v>
      </c>
      <c r="E403" s="226" t="s">
        <v>1</v>
      </c>
      <c r="F403" s="227" t="s">
        <v>653</v>
      </c>
      <c r="G403" s="224"/>
      <c r="H403" s="226" t="s">
        <v>1</v>
      </c>
      <c r="I403" s="228"/>
      <c r="J403" s="224"/>
      <c r="K403" s="224"/>
      <c r="L403" s="229"/>
      <c r="M403" s="230"/>
      <c r="N403" s="231"/>
      <c r="O403" s="231"/>
      <c r="P403" s="231"/>
      <c r="Q403" s="231"/>
      <c r="R403" s="231"/>
      <c r="S403" s="231"/>
      <c r="T403" s="232"/>
      <c r="AT403" s="233" t="s">
        <v>175</v>
      </c>
      <c r="AU403" s="233" t="s">
        <v>85</v>
      </c>
      <c r="AV403" s="13" t="s">
        <v>83</v>
      </c>
      <c r="AW403" s="13" t="s">
        <v>31</v>
      </c>
      <c r="AX403" s="13" t="s">
        <v>75</v>
      </c>
      <c r="AY403" s="233" t="s">
        <v>167</v>
      </c>
    </row>
    <row r="404" spans="1:65" s="14" customFormat="1" ht="11.25">
      <c r="B404" s="234"/>
      <c r="C404" s="235"/>
      <c r="D404" s="225" t="s">
        <v>175</v>
      </c>
      <c r="E404" s="236" t="s">
        <v>1</v>
      </c>
      <c r="F404" s="237" t="s">
        <v>654</v>
      </c>
      <c r="G404" s="235"/>
      <c r="H404" s="238">
        <v>11.9</v>
      </c>
      <c r="I404" s="239"/>
      <c r="J404" s="235"/>
      <c r="K404" s="235"/>
      <c r="L404" s="240"/>
      <c r="M404" s="241"/>
      <c r="N404" s="242"/>
      <c r="O404" s="242"/>
      <c r="P404" s="242"/>
      <c r="Q404" s="242"/>
      <c r="R404" s="242"/>
      <c r="S404" s="242"/>
      <c r="T404" s="243"/>
      <c r="AT404" s="244" t="s">
        <v>175</v>
      </c>
      <c r="AU404" s="244" t="s">
        <v>85</v>
      </c>
      <c r="AV404" s="14" t="s">
        <v>85</v>
      </c>
      <c r="AW404" s="14" t="s">
        <v>31</v>
      </c>
      <c r="AX404" s="14" t="s">
        <v>75</v>
      </c>
      <c r="AY404" s="244" t="s">
        <v>167</v>
      </c>
    </row>
    <row r="405" spans="1:65" s="14" customFormat="1" ht="11.25">
      <c r="B405" s="234"/>
      <c r="C405" s="235"/>
      <c r="D405" s="225" t="s">
        <v>175</v>
      </c>
      <c r="E405" s="236" t="s">
        <v>1</v>
      </c>
      <c r="F405" s="237" t="s">
        <v>655</v>
      </c>
      <c r="G405" s="235"/>
      <c r="H405" s="238">
        <v>1.56</v>
      </c>
      <c r="I405" s="239"/>
      <c r="J405" s="235"/>
      <c r="K405" s="235"/>
      <c r="L405" s="240"/>
      <c r="M405" s="241"/>
      <c r="N405" s="242"/>
      <c r="O405" s="242"/>
      <c r="P405" s="242"/>
      <c r="Q405" s="242"/>
      <c r="R405" s="242"/>
      <c r="S405" s="242"/>
      <c r="T405" s="243"/>
      <c r="AT405" s="244" t="s">
        <v>175</v>
      </c>
      <c r="AU405" s="244" t="s">
        <v>85</v>
      </c>
      <c r="AV405" s="14" t="s">
        <v>85</v>
      </c>
      <c r="AW405" s="14" t="s">
        <v>31</v>
      </c>
      <c r="AX405" s="14" t="s">
        <v>75</v>
      </c>
      <c r="AY405" s="244" t="s">
        <v>167</v>
      </c>
    </row>
    <row r="406" spans="1:65" s="15" customFormat="1" ht="11.25">
      <c r="B406" s="245"/>
      <c r="C406" s="246"/>
      <c r="D406" s="225" t="s">
        <v>175</v>
      </c>
      <c r="E406" s="247" t="s">
        <v>1</v>
      </c>
      <c r="F406" s="248" t="s">
        <v>202</v>
      </c>
      <c r="G406" s="246"/>
      <c r="H406" s="249">
        <v>28.62</v>
      </c>
      <c r="I406" s="250"/>
      <c r="J406" s="246"/>
      <c r="K406" s="246"/>
      <c r="L406" s="251"/>
      <c r="M406" s="252"/>
      <c r="N406" s="253"/>
      <c r="O406" s="253"/>
      <c r="P406" s="253"/>
      <c r="Q406" s="253"/>
      <c r="R406" s="253"/>
      <c r="S406" s="253"/>
      <c r="T406" s="254"/>
      <c r="AT406" s="255" t="s">
        <v>175</v>
      </c>
      <c r="AU406" s="255" t="s">
        <v>85</v>
      </c>
      <c r="AV406" s="15" t="s">
        <v>173</v>
      </c>
      <c r="AW406" s="15" t="s">
        <v>31</v>
      </c>
      <c r="AX406" s="15" t="s">
        <v>83</v>
      </c>
      <c r="AY406" s="255" t="s">
        <v>167</v>
      </c>
    </row>
    <row r="407" spans="1:65" s="2" customFormat="1" ht="36" customHeight="1">
      <c r="A407" s="35"/>
      <c r="B407" s="36"/>
      <c r="C407" s="210" t="s">
        <v>656</v>
      </c>
      <c r="D407" s="210" t="s">
        <v>169</v>
      </c>
      <c r="E407" s="211" t="s">
        <v>657</v>
      </c>
      <c r="F407" s="212" t="s">
        <v>658</v>
      </c>
      <c r="G407" s="213" t="s">
        <v>236</v>
      </c>
      <c r="H407" s="214">
        <v>32.799999999999997</v>
      </c>
      <c r="I407" s="215"/>
      <c r="J407" s="214">
        <f>ROUND(I407*H407,2)</f>
        <v>0</v>
      </c>
      <c r="K407" s="216"/>
      <c r="L407" s="40"/>
      <c r="M407" s="217" t="s">
        <v>1</v>
      </c>
      <c r="N407" s="218" t="s">
        <v>40</v>
      </c>
      <c r="O407" s="72"/>
      <c r="P407" s="219">
        <f>O407*H407</f>
        <v>0</v>
      </c>
      <c r="Q407" s="219">
        <v>3.5000000000000001E-3</v>
      </c>
      <c r="R407" s="219">
        <f>Q407*H407</f>
        <v>0.1148</v>
      </c>
      <c r="S407" s="219">
        <v>0</v>
      </c>
      <c r="T407" s="220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21" t="s">
        <v>264</v>
      </c>
      <c r="AT407" s="221" t="s">
        <v>169</v>
      </c>
      <c r="AU407" s="221" t="s">
        <v>85</v>
      </c>
      <c r="AY407" s="18" t="s">
        <v>167</v>
      </c>
      <c r="BE407" s="222">
        <f>IF(N407="základní",J407,0)</f>
        <v>0</v>
      </c>
      <c r="BF407" s="222">
        <f>IF(N407="snížená",J407,0)</f>
        <v>0</v>
      </c>
      <c r="BG407" s="222">
        <f>IF(N407="zákl. přenesená",J407,0)</f>
        <v>0</v>
      </c>
      <c r="BH407" s="222">
        <f>IF(N407="sníž. přenesená",J407,0)</f>
        <v>0</v>
      </c>
      <c r="BI407" s="222">
        <f>IF(N407="nulová",J407,0)</f>
        <v>0</v>
      </c>
      <c r="BJ407" s="18" t="s">
        <v>83</v>
      </c>
      <c r="BK407" s="222">
        <f>ROUND(I407*H407,2)</f>
        <v>0</v>
      </c>
      <c r="BL407" s="18" t="s">
        <v>264</v>
      </c>
      <c r="BM407" s="221" t="s">
        <v>659</v>
      </c>
    </row>
    <row r="408" spans="1:65" s="13" customFormat="1" ht="11.25">
      <c r="B408" s="223"/>
      <c r="C408" s="224"/>
      <c r="D408" s="225" t="s">
        <v>175</v>
      </c>
      <c r="E408" s="226" t="s">
        <v>1</v>
      </c>
      <c r="F408" s="227" t="s">
        <v>660</v>
      </c>
      <c r="G408" s="224"/>
      <c r="H408" s="226" t="s">
        <v>1</v>
      </c>
      <c r="I408" s="228"/>
      <c r="J408" s="224"/>
      <c r="K408" s="224"/>
      <c r="L408" s="229"/>
      <c r="M408" s="230"/>
      <c r="N408" s="231"/>
      <c r="O408" s="231"/>
      <c r="P408" s="231"/>
      <c r="Q408" s="231"/>
      <c r="R408" s="231"/>
      <c r="S408" s="231"/>
      <c r="T408" s="232"/>
      <c r="AT408" s="233" t="s">
        <v>175</v>
      </c>
      <c r="AU408" s="233" t="s">
        <v>85</v>
      </c>
      <c r="AV408" s="13" t="s">
        <v>83</v>
      </c>
      <c r="AW408" s="13" t="s">
        <v>31</v>
      </c>
      <c r="AX408" s="13" t="s">
        <v>75</v>
      </c>
      <c r="AY408" s="233" t="s">
        <v>167</v>
      </c>
    </row>
    <row r="409" spans="1:65" s="13" customFormat="1" ht="11.25">
      <c r="B409" s="223"/>
      <c r="C409" s="224"/>
      <c r="D409" s="225" t="s">
        <v>175</v>
      </c>
      <c r="E409" s="226" t="s">
        <v>1</v>
      </c>
      <c r="F409" s="227" t="s">
        <v>661</v>
      </c>
      <c r="G409" s="224"/>
      <c r="H409" s="226" t="s">
        <v>1</v>
      </c>
      <c r="I409" s="228"/>
      <c r="J409" s="224"/>
      <c r="K409" s="224"/>
      <c r="L409" s="229"/>
      <c r="M409" s="230"/>
      <c r="N409" s="231"/>
      <c r="O409" s="231"/>
      <c r="P409" s="231"/>
      <c r="Q409" s="231"/>
      <c r="R409" s="231"/>
      <c r="S409" s="231"/>
      <c r="T409" s="232"/>
      <c r="AT409" s="233" t="s">
        <v>175</v>
      </c>
      <c r="AU409" s="233" t="s">
        <v>85</v>
      </c>
      <c r="AV409" s="13" t="s">
        <v>83</v>
      </c>
      <c r="AW409" s="13" t="s">
        <v>31</v>
      </c>
      <c r="AX409" s="13" t="s">
        <v>75</v>
      </c>
      <c r="AY409" s="233" t="s">
        <v>167</v>
      </c>
    </row>
    <row r="410" spans="1:65" s="14" customFormat="1" ht="11.25">
      <c r="B410" s="234"/>
      <c r="C410" s="235"/>
      <c r="D410" s="225" t="s">
        <v>175</v>
      </c>
      <c r="E410" s="236" t="s">
        <v>1</v>
      </c>
      <c r="F410" s="237" t="s">
        <v>662</v>
      </c>
      <c r="G410" s="235"/>
      <c r="H410" s="238">
        <v>11.8</v>
      </c>
      <c r="I410" s="239"/>
      <c r="J410" s="235"/>
      <c r="K410" s="235"/>
      <c r="L410" s="240"/>
      <c r="M410" s="241"/>
      <c r="N410" s="242"/>
      <c r="O410" s="242"/>
      <c r="P410" s="242"/>
      <c r="Q410" s="242"/>
      <c r="R410" s="242"/>
      <c r="S410" s="242"/>
      <c r="T410" s="243"/>
      <c r="AT410" s="244" t="s">
        <v>175</v>
      </c>
      <c r="AU410" s="244" t="s">
        <v>85</v>
      </c>
      <c r="AV410" s="14" t="s">
        <v>85</v>
      </c>
      <c r="AW410" s="14" t="s">
        <v>31</v>
      </c>
      <c r="AX410" s="14" t="s">
        <v>75</v>
      </c>
      <c r="AY410" s="244" t="s">
        <v>167</v>
      </c>
    </row>
    <row r="411" spans="1:65" s="13" customFormat="1" ht="11.25">
      <c r="B411" s="223"/>
      <c r="C411" s="224"/>
      <c r="D411" s="225" t="s">
        <v>175</v>
      </c>
      <c r="E411" s="226" t="s">
        <v>1</v>
      </c>
      <c r="F411" s="227" t="s">
        <v>663</v>
      </c>
      <c r="G411" s="224"/>
      <c r="H411" s="226" t="s">
        <v>1</v>
      </c>
      <c r="I411" s="228"/>
      <c r="J411" s="224"/>
      <c r="K411" s="224"/>
      <c r="L411" s="229"/>
      <c r="M411" s="230"/>
      <c r="N411" s="231"/>
      <c r="O411" s="231"/>
      <c r="P411" s="231"/>
      <c r="Q411" s="231"/>
      <c r="R411" s="231"/>
      <c r="S411" s="231"/>
      <c r="T411" s="232"/>
      <c r="AT411" s="233" t="s">
        <v>175</v>
      </c>
      <c r="AU411" s="233" t="s">
        <v>85</v>
      </c>
      <c r="AV411" s="13" t="s">
        <v>83</v>
      </c>
      <c r="AW411" s="13" t="s">
        <v>31</v>
      </c>
      <c r="AX411" s="13" t="s">
        <v>75</v>
      </c>
      <c r="AY411" s="233" t="s">
        <v>167</v>
      </c>
    </row>
    <row r="412" spans="1:65" s="14" customFormat="1" ht="11.25">
      <c r="B412" s="234"/>
      <c r="C412" s="235"/>
      <c r="D412" s="225" t="s">
        <v>175</v>
      </c>
      <c r="E412" s="236" t="s">
        <v>1</v>
      </c>
      <c r="F412" s="237" t="s">
        <v>664</v>
      </c>
      <c r="G412" s="235"/>
      <c r="H412" s="238">
        <v>21</v>
      </c>
      <c r="I412" s="239"/>
      <c r="J412" s="235"/>
      <c r="K412" s="235"/>
      <c r="L412" s="240"/>
      <c r="M412" s="241"/>
      <c r="N412" s="242"/>
      <c r="O412" s="242"/>
      <c r="P412" s="242"/>
      <c r="Q412" s="242"/>
      <c r="R412" s="242"/>
      <c r="S412" s="242"/>
      <c r="T412" s="243"/>
      <c r="AT412" s="244" t="s">
        <v>175</v>
      </c>
      <c r="AU412" s="244" t="s">
        <v>85</v>
      </c>
      <c r="AV412" s="14" t="s">
        <v>85</v>
      </c>
      <c r="AW412" s="14" t="s">
        <v>31</v>
      </c>
      <c r="AX412" s="14" t="s">
        <v>75</v>
      </c>
      <c r="AY412" s="244" t="s">
        <v>167</v>
      </c>
    </row>
    <row r="413" spans="1:65" s="15" customFormat="1" ht="11.25">
      <c r="B413" s="245"/>
      <c r="C413" s="246"/>
      <c r="D413" s="225" t="s">
        <v>175</v>
      </c>
      <c r="E413" s="247" t="s">
        <v>1</v>
      </c>
      <c r="F413" s="248" t="s">
        <v>202</v>
      </c>
      <c r="G413" s="246"/>
      <c r="H413" s="249">
        <v>32.799999999999997</v>
      </c>
      <c r="I413" s="250"/>
      <c r="J413" s="246"/>
      <c r="K413" s="246"/>
      <c r="L413" s="251"/>
      <c r="M413" s="252"/>
      <c r="N413" s="253"/>
      <c r="O413" s="253"/>
      <c r="P413" s="253"/>
      <c r="Q413" s="253"/>
      <c r="R413" s="253"/>
      <c r="S413" s="253"/>
      <c r="T413" s="254"/>
      <c r="AT413" s="255" t="s">
        <v>175</v>
      </c>
      <c r="AU413" s="255" t="s">
        <v>85</v>
      </c>
      <c r="AV413" s="15" t="s">
        <v>173</v>
      </c>
      <c r="AW413" s="15" t="s">
        <v>31</v>
      </c>
      <c r="AX413" s="15" t="s">
        <v>83</v>
      </c>
      <c r="AY413" s="255" t="s">
        <v>167</v>
      </c>
    </row>
    <row r="414" spans="1:65" s="2" customFormat="1" ht="24" customHeight="1">
      <c r="A414" s="35"/>
      <c r="B414" s="36"/>
      <c r="C414" s="210" t="s">
        <v>665</v>
      </c>
      <c r="D414" s="210" t="s">
        <v>169</v>
      </c>
      <c r="E414" s="211" t="s">
        <v>666</v>
      </c>
      <c r="F414" s="212" t="s">
        <v>667</v>
      </c>
      <c r="G414" s="213" t="s">
        <v>230</v>
      </c>
      <c r="H414" s="214">
        <v>1.47</v>
      </c>
      <c r="I414" s="215"/>
      <c r="J414" s="214">
        <f>ROUND(I414*H414,2)</f>
        <v>0</v>
      </c>
      <c r="K414" s="216"/>
      <c r="L414" s="40"/>
      <c r="M414" s="217" t="s">
        <v>1</v>
      </c>
      <c r="N414" s="218" t="s">
        <v>40</v>
      </c>
      <c r="O414" s="72"/>
      <c r="P414" s="219">
        <f>O414*H414</f>
        <v>0</v>
      </c>
      <c r="Q414" s="219">
        <v>0</v>
      </c>
      <c r="R414" s="219">
        <f>Q414*H414</f>
        <v>0</v>
      </c>
      <c r="S414" s="219">
        <v>0</v>
      </c>
      <c r="T414" s="220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21" t="s">
        <v>264</v>
      </c>
      <c r="AT414" s="221" t="s">
        <v>169</v>
      </c>
      <c r="AU414" s="221" t="s">
        <v>85</v>
      </c>
      <c r="AY414" s="18" t="s">
        <v>167</v>
      </c>
      <c r="BE414" s="222">
        <f>IF(N414="základní",J414,0)</f>
        <v>0</v>
      </c>
      <c r="BF414" s="222">
        <f>IF(N414="snížená",J414,0)</f>
        <v>0</v>
      </c>
      <c r="BG414" s="222">
        <f>IF(N414="zákl. přenesená",J414,0)</f>
        <v>0</v>
      </c>
      <c r="BH414" s="222">
        <f>IF(N414="sníž. přenesená",J414,0)</f>
        <v>0</v>
      </c>
      <c r="BI414" s="222">
        <f>IF(N414="nulová",J414,0)</f>
        <v>0</v>
      </c>
      <c r="BJ414" s="18" t="s">
        <v>83</v>
      </c>
      <c r="BK414" s="222">
        <f>ROUND(I414*H414,2)</f>
        <v>0</v>
      </c>
      <c r="BL414" s="18" t="s">
        <v>264</v>
      </c>
      <c r="BM414" s="221" t="s">
        <v>668</v>
      </c>
    </row>
    <row r="415" spans="1:65" s="12" customFormat="1" ht="22.9" customHeight="1">
      <c r="B415" s="194"/>
      <c r="C415" s="195"/>
      <c r="D415" s="196" t="s">
        <v>74</v>
      </c>
      <c r="E415" s="208" t="s">
        <v>669</v>
      </c>
      <c r="F415" s="208" t="s">
        <v>670</v>
      </c>
      <c r="G415" s="195"/>
      <c r="H415" s="195"/>
      <c r="I415" s="198"/>
      <c r="J415" s="209">
        <f>BK415</f>
        <v>0</v>
      </c>
      <c r="K415" s="195"/>
      <c r="L415" s="200"/>
      <c r="M415" s="201"/>
      <c r="N415" s="202"/>
      <c r="O415" s="202"/>
      <c r="P415" s="203">
        <f>SUM(P416:P423)</f>
        <v>0</v>
      </c>
      <c r="Q415" s="202"/>
      <c r="R415" s="203">
        <f>SUM(R416:R423)</f>
        <v>0.225216</v>
      </c>
      <c r="S415" s="202"/>
      <c r="T415" s="204">
        <f>SUM(T416:T423)</f>
        <v>0</v>
      </c>
      <c r="AR415" s="205" t="s">
        <v>85</v>
      </c>
      <c r="AT415" s="206" t="s">
        <v>74</v>
      </c>
      <c r="AU415" s="206" t="s">
        <v>83</v>
      </c>
      <c r="AY415" s="205" t="s">
        <v>167</v>
      </c>
      <c r="BK415" s="207">
        <f>SUM(BK416:BK423)</f>
        <v>0</v>
      </c>
    </row>
    <row r="416" spans="1:65" s="2" customFormat="1" ht="24" customHeight="1">
      <c r="A416" s="35"/>
      <c r="B416" s="36"/>
      <c r="C416" s="210" t="s">
        <v>671</v>
      </c>
      <c r="D416" s="210" t="s">
        <v>169</v>
      </c>
      <c r="E416" s="211" t="s">
        <v>672</v>
      </c>
      <c r="F416" s="212" t="s">
        <v>673</v>
      </c>
      <c r="G416" s="213" t="s">
        <v>236</v>
      </c>
      <c r="H416" s="214">
        <v>92</v>
      </c>
      <c r="I416" s="215"/>
      <c r="J416" s="214">
        <f>ROUND(I416*H416,2)</f>
        <v>0</v>
      </c>
      <c r="K416" s="216"/>
      <c r="L416" s="40"/>
      <c r="M416" s="217" t="s">
        <v>1</v>
      </c>
      <c r="N416" s="218" t="s">
        <v>40</v>
      </c>
      <c r="O416" s="72"/>
      <c r="P416" s="219">
        <f>O416*H416</f>
        <v>0</v>
      </c>
      <c r="Q416" s="219">
        <v>0</v>
      </c>
      <c r="R416" s="219">
        <f>Q416*H416</f>
        <v>0</v>
      </c>
      <c r="S416" s="219">
        <v>0</v>
      </c>
      <c r="T416" s="220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21" t="s">
        <v>264</v>
      </c>
      <c r="AT416" s="221" t="s">
        <v>169</v>
      </c>
      <c r="AU416" s="221" t="s">
        <v>85</v>
      </c>
      <c r="AY416" s="18" t="s">
        <v>167</v>
      </c>
      <c r="BE416" s="222">
        <f>IF(N416="základní",J416,0)</f>
        <v>0</v>
      </c>
      <c r="BF416" s="222">
        <f>IF(N416="snížená",J416,0)</f>
        <v>0</v>
      </c>
      <c r="BG416" s="222">
        <f>IF(N416="zákl. přenesená",J416,0)</f>
        <v>0</v>
      </c>
      <c r="BH416" s="222">
        <f>IF(N416="sníž. přenesená",J416,0)</f>
        <v>0</v>
      </c>
      <c r="BI416" s="222">
        <f>IF(N416="nulová",J416,0)</f>
        <v>0</v>
      </c>
      <c r="BJ416" s="18" t="s">
        <v>83</v>
      </c>
      <c r="BK416" s="222">
        <f>ROUND(I416*H416,2)</f>
        <v>0</v>
      </c>
      <c r="BL416" s="18" t="s">
        <v>264</v>
      </c>
      <c r="BM416" s="221" t="s">
        <v>674</v>
      </c>
    </row>
    <row r="417" spans="1:65" s="13" customFormat="1" ht="11.25">
      <c r="B417" s="223"/>
      <c r="C417" s="224"/>
      <c r="D417" s="225" t="s">
        <v>175</v>
      </c>
      <c r="E417" s="226" t="s">
        <v>1</v>
      </c>
      <c r="F417" s="227" t="s">
        <v>512</v>
      </c>
      <c r="G417" s="224"/>
      <c r="H417" s="226" t="s">
        <v>1</v>
      </c>
      <c r="I417" s="228"/>
      <c r="J417" s="224"/>
      <c r="K417" s="224"/>
      <c r="L417" s="229"/>
      <c r="M417" s="230"/>
      <c r="N417" s="231"/>
      <c r="O417" s="231"/>
      <c r="P417" s="231"/>
      <c r="Q417" s="231"/>
      <c r="R417" s="231"/>
      <c r="S417" s="231"/>
      <c r="T417" s="232"/>
      <c r="AT417" s="233" t="s">
        <v>175</v>
      </c>
      <c r="AU417" s="233" t="s">
        <v>85</v>
      </c>
      <c r="AV417" s="13" t="s">
        <v>83</v>
      </c>
      <c r="AW417" s="13" t="s">
        <v>31</v>
      </c>
      <c r="AX417" s="13" t="s">
        <v>75</v>
      </c>
      <c r="AY417" s="233" t="s">
        <v>167</v>
      </c>
    </row>
    <row r="418" spans="1:65" s="13" customFormat="1" ht="11.25">
      <c r="B418" s="223"/>
      <c r="C418" s="224"/>
      <c r="D418" s="225" t="s">
        <v>175</v>
      </c>
      <c r="E418" s="226" t="s">
        <v>1</v>
      </c>
      <c r="F418" s="227" t="s">
        <v>675</v>
      </c>
      <c r="G418" s="224"/>
      <c r="H418" s="226" t="s">
        <v>1</v>
      </c>
      <c r="I418" s="228"/>
      <c r="J418" s="224"/>
      <c r="K418" s="224"/>
      <c r="L418" s="229"/>
      <c r="M418" s="230"/>
      <c r="N418" s="231"/>
      <c r="O418" s="231"/>
      <c r="P418" s="231"/>
      <c r="Q418" s="231"/>
      <c r="R418" s="231"/>
      <c r="S418" s="231"/>
      <c r="T418" s="232"/>
      <c r="AT418" s="233" t="s">
        <v>175</v>
      </c>
      <c r="AU418" s="233" t="s">
        <v>85</v>
      </c>
      <c r="AV418" s="13" t="s">
        <v>83</v>
      </c>
      <c r="AW418" s="13" t="s">
        <v>31</v>
      </c>
      <c r="AX418" s="13" t="s">
        <v>75</v>
      </c>
      <c r="AY418" s="233" t="s">
        <v>167</v>
      </c>
    </row>
    <row r="419" spans="1:65" s="14" customFormat="1" ht="11.25">
      <c r="B419" s="234"/>
      <c r="C419" s="235"/>
      <c r="D419" s="225" t="s">
        <v>175</v>
      </c>
      <c r="E419" s="236" t="s">
        <v>1</v>
      </c>
      <c r="F419" s="237" t="s">
        <v>676</v>
      </c>
      <c r="G419" s="235"/>
      <c r="H419" s="238">
        <v>92</v>
      </c>
      <c r="I419" s="239"/>
      <c r="J419" s="235"/>
      <c r="K419" s="235"/>
      <c r="L419" s="240"/>
      <c r="M419" s="241"/>
      <c r="N419" s="242"/>
      <c r="O419" s="242"/>
      <c r="P419" s="242"/>
      <c r="Q419" s="242"/>
      <c r="R419" s="242"/>
      <c r="S419" s="242"/>
      <c r="T419" s="243"/>
      <c r="AT419" s="244" t="s">
        <v>175</v>
      </c>
      <c r="AU419" s="244" t="s">
        <v>85</v>
      </c>
      <c r="AV419" s="14" t="s">
        <v>85</v>
      </c>
      <c r="AW419" s="14" t="s">
        <v>31</v>
      </c>
      <c r="AX419" s="14" t="s">
        <v>83</v>
      </c>
      <c r="AY419" s="244" t="s">
        <v>167</v>
      </c>
    </row>
    <row r="420" spans="1:65" s="2" customFormat="1" ht="24" customHeight="1">
      <c r="A420" s="35"/>
      <c r="B420" s="36"/>
      <c r="C420" s="256" t="s">
        <v>677</v>
      </c>
      <c r="D420" s="256" t="s">
        <v>245</v>
      </c>
      <c r="E420" s="257" t="s">
        <v>678</v>
      </c>
      <c r="F420" s="258" t="s">
        <v>679</v>
      </c>
      <c r="G420" s="259" t="s">
        <v>236</v>
      </c>
      <c r="H420" s="260">
        <v>93.84</v>
      </c>
      <c r="I420" s="261"/>
      <c r="J420" s="260">
        <f>ROUND(I420*H420,2)</f>
        <v>0</v>
      </c>
      <c r="K420" s="262"/>
      <c r="L420" s="263"/>
      <c r="M420" s="264" t="s">
        <v>1</v>
      </c>
      <c r="N420" s="265" t="s">
        <v>40</v>
      </c>
      <c r="O420" s="72"/>
      <c r="P420" s="219">
        <f>O420*H420</f>
        <v>0</v>
      </c>
      <c r="Q420" s="219">
        <v>2.3999999999999998E-3</v>
      </c>
      <c r="R420" s="219">
        <f>Q420*H420</f>
        <v>0.225216</v>
      </c>
      <c r="S420" s="219">
        <v>0</v>
      </c>
      <c r="T420" s="220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21" t="s">
        <v>359</v>
      </c>
      <c r="AT420" s="221" t="s">
        <v>245</v>
      </c>
      <c r="AU420" s="221" t="s">
        <v>85</v>
      </c>
      <c r="AY420" s="18" t="s">
        <v>167</v>
      </c>
      <c r="BE420" s="222">
        <f>IF(N420="základní",J420,0)</f>
        <v>0</v>
      </c>
      <c r="BF420" s="222">
        <f>IF(N420="snížená",J420,0)</f>
        <v>0</v>
      </c>
      <c r="BG420" s="222">
        <f>IF(N420="zákl. přenesená",J420,0)</f>
        <v>0</v>
      </c>
      <c r="BH420" s="222">
        <f>IF(N420="sníž. přenesená",J420,0)</f>
        <v>0</v>
      </c>
      <c r="BI420" s="222">
        <f>IF(N420="nulová",J420,0)</f>
        <v>0</v>
      </c>
      <c r="BJ420" s="18" t="s">
        <v>83</v>
      </c>
      <c r="BK420" s="222">
        <f>ROUND(I420*H420,2)</f>
        <v>0</v>
      </c>
      <c r="BL420" s="18" t="s">
        <v>264</v>
      </c>
      <c r="BM420" s="221" t="s">
        <v>680</v>
      </c>
    </row>
    <row r="421" spans="1:65" s="14" customFormat="1" ht="11.25">
      <c r="B421" s="234"/>
      <c r="C421" s="235"/>
      <c r="D421" s="225" t="s">
        <v>175</v>
      </c>
      <c r="E421" s="236" t="s">
        <v>1</v>
      </c>
      <c r="F421" s="237" t="s">
        <v>681</v>
      </c>
      <c r="G421" s="235"/>
      <c r="H421" s="238">
        <v>93.84</v>
      </c>
      <c r="I421" s="239"/>
      <c r="J421" s="235"/>
      <c r="K421" s="235"/>
      <c r="L421" s="240"/>
      <c r="M421" s="241"/>
      <c r="N421" s="242"/>
      <c r="O421" s="242"/>
      <c r="P421" s="242"/>
      <c r="Q421" s="242"/>
      <c r="R421" s="242"/>
      <c r="S421" s="242"/>
      <c r="T421" s="243"/>
      <c r="AT421" s="244" t="s">
        <v>175</v>
      </c>
      <c r="AU421" s="244" t="s">
        <v>85</v>
      </c>
      <c r="AV421" s="14" t="s">
        <v>85</v>
      </c>
      <c r="AW421" s="14" t="s">
        <v>31</v>
      </c>
      <c r="AX421" s="14" t="s">
        <v>83</v>
      </c>
      <c r="AY421" s="244" t="s">
        <v>167</v>
      </c>
    </row>
    <row r="422" spans="1:65" s="13" customFormat="1" ht="11.25">
      <c r="B422" s="223"/>
      <c r="C422" s="224"/>
      <c r="D422" s="225" t="s">
        <v>175</v>
      </c>
      <c r="E422" s="226" t="s">
        <v>1</v>
      </c>
      <c r="F422" s="227" t="s">
        <v>682</v>
      </c>
      <c r="G422" s="224"/>
      <c r="H422" s="226" t="s">
        <v>1</v>
      </c>
      <c r="I422" s="228"/>
      <c r="J422" s="224"/>
      <c r="K422" s="224"/>
      <c r="L422" s="229"/>
      <c r="M422" s="230"/>
      <c r="N422" s="231"/>
      <c r="O422" s="231"/>
      <c r="P422" s="231"/>
      <c r="Q422" s="231"/>
      <c r="R422" s="231"/>
      <c r="S422" s="231"/>
      <c r="T422" s="232"/>
      <c r="AT422" s="233" t="s">
        <v>175</v>
      </c>
      <c r="AU422" s="233" t="s">
        <v>85</v>
      </c>
      <c r="AV422" s="13" t="s">
        <v>83</v>
      </c>
      <c r="AW422" s="13" t="s">
        <v>31</v>
      </c>
      <c r="AX422" s="13" t="s">
        <v>75</v>
      </c>
      <c r="AY422" s="233" t="s">
        <v>167</v>
      </c>
    </row>
    <row r="423" spans="1:65" s="2" customFormat="1" ht="24" customHeight="1">
      <c r="A423" s="35"/>
      <c r="B423" s="36"/>
      <c r="C423" s="210" t="s">
        <v>683</v>
      </c>
      <c r="D423" s="210" t="s">
        <v>169</v>
      </c>
      <c r="E423" s="211" t="s">
        <v>684</v>
      </c>
      <c r="F423" s="212" t="s">
        <v>685</v>
      </c>
      <c r="G423" s="213" t="s">
        <v>230</v>
      </c>
      <c r="H423" s="214">
        <v>0.23</v>
      </c>
      <c r="I423" s="215"/>
      <c r="J423" s="214">
        <f>ROUND(I423*H423,2)</f>
        <v>0</v>
      </c>
      <c r="K423" s="216"/>
      <c r="L423" s="40"/>
      <c r="M423" s="217" t="s">
        <v>1</v>
      </c>
      <c r="N423" s="218" t="s">
        <v>40</v>
      </c>
      <c r="O423" s="72"/>
      <c r="P423" s="219">
        <f>O423*H423</f>
        <v>0</v>
      </c>
      <c r="Q423" s="219">
        <v>0</v>
      </c>
      <c r="R423" s="219">
        <f>Q423*H423</f>
        <v>0</v>
      </c>
      <c r="S423" s="219">
        <v>0</v>
      </c>
      <c r="T423" s="220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21" t="s">
        <v>264</v>
      </c>
      <c r="AT423" s="221" t="s">
        <v>169</v>
      </c>
      <c r="AU423" s="221" t="s">
        <v>85</v>
      </c>
      <c r="AY423" s="18" t="s">
        <v>167</v>
      </c>
      <c r="BE423" s="222">
        <f>IF(N423="základní",J423,0)</f>
        <v>0</v>
      </c>
      <c r="BF423" s="222">
        <f>IF(N423="snížená",J423,0)</f>
        <v>0</v>
      </c>
      <c r="BG423" s="222">
        <f>IF(N423="zákl. přenesená",J423,0)</f>
        <v>0</v>
      </c>
      <c r="BH423" s="222">
        <f>IF(N423="sníž. přenesená",J423,0)</f>
        <v>0</v>
      </c>
      <c r="BI423" s="222">
        <f>IF(N423="nulová",J423,0)</f>
        <v>0</v>
      </c>
      <c r="BJ423" s="18" t="s">
        <v>83</v>
      </c>
      <c r="BK423" s="222">
        <f>ROUND(I423*H423,2)</f>
        <v>0</v>
      </c>
      <c r="BL423" s="18" t="s">
        <v>264</v>
      </c>
      <c r="BM423" s="221" t="s">
        <v>686</v>
      </c>
    </row>
    <row r="424" spans="1:65" s="12" customFormat="1" ht="22.9" customHeight="1">
      <c r="B424" s="194"/>
      <c r="C424" s="195"/>
      <c r="D424" s="196" t="s">
        <v>74</v>
      </c>
      <c r="E424" s="208" t="s">
        <v>687</v>
      </c>
      <c r="F424" s="208" t="s">
        <v>688</v>
      </c>
      <c r="G424" s="195"/>
      <c r="H424" s="195"/>
      <c r="I424" s="198"/>
      <c r="J424" s="209">
        <f>BK424</f>
        <v>0</v>
      </c>
      <c r="K424" s="195"/>
      <c r="L424" s="200"/>
      <c r="M424" s="201"/>
      <c r="N424" s="202"/>
      <c r="O424" s="202"/>
      <c r="P424" s="203">
        <f>SUM(P425:P446)</f>
        <v>0</v>
      </c>
      <c r="Q424" s="202"/>
      <c r="R424" s="203">
        <f>SUM(R425:R446)</f>
        <v>0.60330880000000009</v>
      </c>
      <c r="S424" s="202"/>
      <c r="T424" s="204">
        <f>SUM(T425:T446)</f>
        <v>0</v>
      </c>
      <c r="AR424" s="205" t="s">
        <v>85</v>
      </c>
      <c r="AT424" s="206" t="s">
        <v>74</v>
      </c>
      <c r="AU424" s="206" t="s">
        <v>83</v>
      </c>
      <c r="AY424" s="205" t="s">
        <v>167</v>
      </c>
      <c r="BK424" s="207">
        <f>SUM(BK425:BK446)</f>
        <v>0</v>
      </c>
    </row>
    <row r="425" spans="1:65" s="2" customFormat="1" ht="24" customHeight="1">
      <c r="A425" s="35"/>
      <c r="B425" s="36"/>
      <c r="C425" s="210" t="s">
        <v>689</v>
      </c>
      <c r="D425" s="210" t="s">
        <v>169</v>
      </c>
      <c r="E425" s="211" t="s">
        <v>690</v>
      </c>
      <c r="F425" s="212" t="s">
        <v>691</v>
      </c>
      <c r="G425" s="213" t="s">
        <v>236</v>
      </c>
      <c r="H425" s="214">
        <v>146</v>
      </c>
      <c r="I425" s="215"/>
      <c r="J425" s="214">
        <f>ROUND(I425*H425,2)</f>
        <v>0</v>
      </c>
      <c r="K425" s="216"/>
      <c r="L425" s="40"/>
      <c r="M425" s="217" t="s">
        <v>1</v>
      </c>
      <c r="N425" s="218" t="s">
        <v>40</v>
      </c>
      <c r="O425" s="72"/>
      <c r="P425" s="219">
        <f>O425*H425</f>
        <v>0</v>
      </c>
      <c r="Q425" s="219">
        <v>0</v>
      </c>
      <c r="R425" s="219">
        <f>Q425*H425</f>
        <v>0</v>
      </c>
      <c r="S425" s="219">
        <v>0</v>
      </c>
      <c r="T425" s="220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21" t="s">
        <v>264</v>
      </c>
      <c r="AT425" s="221" t="s">
        <v>169</v>
      </c>
      <c r="AU425" s="221" t="s">
        <v>85</v>
      </c>
      <c r="AY425" s="18" t="s">
        <v>167</v>
      </c>
      <c r="BE425" s="222">
        <f>IF(N425="základní",J425,0)</f>
        <v>0</v>
      </c>
      <c r="BF425" s="222">
        <f>IF(N425="snížená",J425,0)</f>
        <v>0</v>
      </c>
      <c r="BG425" s="222">
        <f>IF(N425="zákl. přenesená",J425,0)</f>
        <v>0</v>
      </c>
      <c r="BH425" s="222">
        <f>IF(N425="sníž. přenesená",J425,0)</f>
        <v>0</v>
      </c>
      <c r="BI425" s="222">
        <f>IF(N425="nulová",J425,0)</f>
        <v>0</v>
      </c>
      <c r="BJ425" s="18" t="s">
        <v>83</v>
      </c>
      <c r="BK425" s="222">
        <f>ROUND(I425*H425,2)</f>
        <v>0</v>
      </c>
      <c r="BL425" s="18" t="s">
        <v>264</v>
      </c>
      <c r="BM425" s="221" t="s">
        <v>692</v>
      </c>
    </row>
    <row r="426" spans="1:65" s="2" customFormat="1" ht="16.5" customHeight="1">
      <c r="A426" s="35"/>
      <c r="B426" s="36"/>
      <c r="C426" s="210" t="s">
        <v>693</v>
      </c>
      <c r="D426" s="210" t="s">
        <v>169</v>
      </c>
      <c r="E426" s="211" t="s">
        <v>694</v>
      </c>
      <c r="F426" s="212" t="s">
        <v>695</v>
      </c>
      <c r="G426" s="213" t="s">
        <v>172</v>
      </c>
      <c r="H426" s="214">
        <v>0.56000000000000005</v>
      </c>
      <c r="I426" s="215"/>
      <c r="J426" s="214">
        <f>ROUND(I426*H426,2)</f>
        <v>0</v>
      </c>
      <c r="K426" s="216"/>
      <c r="L426" s="40"/>
      <c r="M426" s="217" t="s">
        <v>1</v>
      </c>
      <c r="N426" s="218" t="s">
        <v>40</v>
      </c>
      <c r="O426" s="72"/>
      <c r="P426" s="219">
        <f>O426*H426</f>
        <v>0</v>
      </c>
      <c r="Q426" s="219">
        <v>2.3369999999999998E-2</v>
      </c>
      <c r="R426" s="219">
        <f>Q426*H426</f>
        <v>1.30872E-2</v>
      </c>
      <c r="S426" s="219">
        <v>0</v>
      </c>
      <c r="T426" s="220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21" t="s">
        <v>264</v>
      </c>
      <c r="AT426" s="221" t="s">
        <v>169</v>
      </c>
      <c r="AU426" s="221" t="s">
        <v>85</v>
      </c>
      <c r="AY426" s="18" t="s">
        <v>167</v>
      </c>
      <c r="BE426" s="222">
        <f>IF(N426="základní",J426,0)</f>
        <v>0</v>
      </c>
      <c r="BF426" s="222">
        <f>IF(N426="snížená",J426,0)</f>
        <v>0</v>
      </c>
      <c r="BG426" s="222">
        <f>IF(N426="zákl. přenesená",J426,0)</f>
        <v>0</v>
      </c>
      <c r="BH426" s="222">
        <f>IF(N426="sníž. přenesená",J426,0)</f>
        <v>0</v>
      </c>
      <c r="BI426" s="222">
        <f>IF(N426="nulová",J426,0)</f>
        <v>0</v>
      </c>
      <c r="BJ426" s="18" t="s">
        <v>83</v>
      </c>
      <c r="BK426" s="222">
        <f>ROUND(I426*H426,2)</f>
        <v>0</v>
      </c>
      <c r="BL426" s="18" t="s">
        <v>264</v>
      </c>
      <c r="BM426" s="221" t="s">
        <v>696</v>
      </c>
    </row>
    <row r="427" spans="1:65" s="14" customFormat="1" ht="11.25">
      <c r="B427" s="234"/>
      <c r="C427" s="235"/>
      <c r="D427" s="225" t="s">
        <v>175</v>
      </c>
      <c r="E427" s="236" t="s">
        <v>1</v>
      </c>
      <c r="F427" s="237" t="s">
        <v>697</v>
      </c>
      <c r="G427" s="235"/>
      <c r="H427" s="238">
        <v>0.56000000000000005</v>
      </c>
      <c r="I427" s="239"/>
      <c r="J427" s="235"/>
      <c r="K427" s="235"/>
      <c r="L427" s="240"/>
      <c r="M427" s="241"/>
      <c r="N427" s="242"/>
      <c r="O427" s="242"/>
      <c r="P427" s="242"/>
      <c r="Q427" s="242"/>
      <c r="R427" s="242"/>
      <c r="S427" s="242"/>
      <c r="T427" s="243"/>
      <c r="AT427" s="244" t="s">
        <v>175</v>
      </c>
      <c r="AU427" s="244" t="s">
        <v>85</v>
      </c>
      <c r="AV427" s="14" t="s">
        <v>85</v>
      </c>
      <c r="AW427" s="14" t="s">
        <v>31</v>
      </c>
      <c r="AX427" s="14" t="s">
        <v>83</v>
      </c>
      <c r="AY427" s="244" t="s">
        <v>167</v>
      </c>
    </row>
    <row r="428" spans="1:65" s="2" customFormat="1" ht="16.5" customHeight="1">
      <c r="A428" s="35"/>
      <c r="B428" s="36"/>
      <c r="C428" s="256" t="s">
        <v>698</v>
      </c>
      <c r="D428" s="256" t="s">
        <v>245</v>
      </c>
      <c r="E428" s="257" t="s">
        <v>699</v>
      </c>
      <c r="F428" s="258" t="s">
        <v>700</v>
      </c>
      <c r="G428" s="259" t="s">
        <v>172</v>
      </c>
      <c r="H428" s="260">
        <v>0.77</v>
      </c>
      <c r="I428" s="261"/>
      <c r="J428" s="260">
        <f>ROUND(I428*H428,2)</f>
        <v>0</v>
      </c>
      <c r="K428" s="262"/>
      <c r="L428" s="263"/>
      <c r="M428" s="264" t="s">
        <v>1</v>
      </c>
      <c r="N428" s="265" t="s">
        <v>40</v>
      </c>
      <c r="O428" s="72"/>
      <c r="P428" s="219">
        <f>O428*H428</f>
        <v>0</v>
      </c>
      <c r="Q428" s="219">
        <v>0.55000000000000004</v>
      </c>
      <c r="R428" s="219">
        <f>Q428*H428</f>
        <v>0.42350000000000004</v>
      </c>
      <c r="S428" s="219">
        <v>0</v>
      </c>
      <c r="T428" s="220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21" t="s">
        <v>359</v>
      </c>
      <c r="AT428" s="221" t="s">
        <v>245</v>
      </c>
      <c r="AU428" s="221" t="s">
        <v>85</v>
      </c>
      <c r="AY428" s="18" t="s">
        <v>167</v>
      </c>
      <c r="BE428" s="222">
        <f>IF(N428="základní",J428,0)</f>
        <v>0</v>
      </c>
      <c r="BF428" s="222">
        <f>IF(N428="snížená",J428,0)</f>
        <v>0</v>
      </c>
      <c r="BG428" s="222">
        <f>IF(N428="zákl. přenesená",J428,0)</f>
        <v>0</v>
      </c>
      <c r="BH428" s="222">
        <f>IF(N428="sníž. přenesená",J428,0)</f>
        <v>0</v>
      </c>
      <c r="BI428" s="222">
        <f>IF(N428="nulová",J428,0)</f>
        <v>0</v>
      </c>
      <c r="BJ428" s="18" t="s">
        <v>83</v>
      </c>
      <c r="BK428" s="222">
        <f>ROUND(I428*H428,2)</f>
        <v>0</v>
      </c>
      <c r="BL428" s="18" t="s">
        <v>264</v>
      </c>
      <c r="BM428" s="221" t="s">
        <v>701</v>
      </c>
    </row>
    <row r="429" spans="1:65" s="14" customFormat="1" ht="11.25">
      <c r="B429" s="234"/>
      <c r="C429" s="235"/>
      <c r="D429" s="225" t="s">
        <v>175</v>
      </c>
      <c r="E429" s="236" t="s">
        <v>1</v>
      </c>
      <c r="F429" s="237" t="s">
        <v>702</v>
      </c>
      <c r="G429" s="235"/>
      <c r="H429" s="238">
        <v>0.77</v>
      </c>
      <c r="I429" s="239"/>
      <c r="J429" s="235"/>
      <c r="K429" s="235"/>
      <c r="L429" s="240"/>
      <c r="M429" s="241"/>
      <c r="N429" s="242"/>
      <c r="O429" s="242"/>
      <c r="P429" s="242"/>
      <c r="Q429" s="242"/>
      <c r="R429" s="242"/>
      <c r="S429" s="242"/>
      <c r="T429" s="243"/>
      <c r="AT429" s="244" t="s">
        <v>175</v>
      </c>
      <c r="AU429" s="244" t="s">
        <v>85</v>
      </c>
      <c r="AV429" s="14" t="s">
        <v>85</v>
      </c>
      <c r="AW429" s="14" t="s">
        <v>31</v>
      </c>
      <c r="AX429" s="14" t="s">
        <v>83</v>
      </c>
      <c r="AY429" s="244" t="s">
        <v>167</v>
      </c>
    </row>
    <row r="430" spans="1:65" s="13" customFormat="1" ht="11.25">
      <c r="B430" s="223"/>
      <c r="C430" s="224"/>
      <c r="D430" s="225" t="s">
        <v>175</v>
      </c>
      <c r="E430" s="226" t="s">
        <v>1</v>
      </c>
      <c r="F430" s="227" t="s">
        <v>703</v>
      </c>
      <c r="G430" s="224"/>
      <c r="H430" s="226" t="s">
        <v>1</v>
      </c>
      <c r="I430" s="228"/>
      <c r="J430" s="224"/>
      <c r="K430" s="224"/>
      <c r="L430" s="229"/>
      <c r="M430" s="230"/>
      <c r="N430" s="231"/>
      <c r="O430" s="231"/>
      <c r="P430" s="231"/>
      <c r="Q430" s="231"/>
      <c r="R430" s="231"/>
      <c r="S430" s="231"/>
      <c r="T430" s="232"/>
      <c r="AT430" s="233" t="s">
        <v>175</v>
      </c>
      <c r="AU430" s="233" t="s">
        <v>85</v>
      </c>
      <c r="AV430" s="13" t="s">
        <v>83</v>
      </c>
      <c r="AW430" s="13" t="s">
        <v>31</v>
      </c>
      <c r="AX430" s="13" t="s">
        <v>75</v>
      </c>
      <c r="AY430" s="233" t="s">
        <v>167</v>
      </c>
    </row>
    <row r="431" spans="1:65" s="2" customFormat="1" ht="16.5" customHeight="1">
      <c r="A431" s="35"/>
      <c r="B431" s="36"/>
      <c r="C431" s="210" t="s">
        <v>704</v>
      </c>
      <c r="D431" s="210" t="s">
        <v>169</v>
      </c>
      <c r="E431" s="211" t="s">
        <v>705</v>
      </c>
      <c r="F431" s="212" t="s">
        <v>706</v>
      </c>
      <c r="G431" s="213" t="s">
        <v>236</v>
      </c>
      <c r="H431" s="214">
        <v>13.8</v>
      </c>
      <c r="I431" s="215"/>
      <c r="J431" s="214">
        <f>ROUND(I431*H431,2)</f>
        <v>0</v>
      </c>
      <c r="K431" s="216"/>
      <c r="L431" s="40"/>
      <c r="M431" s="217" t="s">
        <v>1</v>
      </c>
      <c r="N431" s="218" t="s">
        <v>40</v>
      </c>
      <c r="O431" s="72"/>
      <c r="P431" s="219">
        <f>O431*H431</f>
        <v>0</v>
      </c>
      <c r="Q431" s="219">
        <v>0</v>
      </c>
      <c r="R431" s="219">
        <f>Q431*H431</f>
        <v>0</v>
      </c>
      <c r="S431" s="219">
        <v>0</v>
      </c>
      <c r="T431" s="220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21" t="s">
        <v>264</v>
      </c>
      <c r="AT431" s="221" t="s">
        <v>169</v>
      </c>
      <c r="AU431" s="221" t="s">
        <v>85</v>
      </c>
      <c r="AY431" s="18" t="s">
        <v>167</v>
      </c>
      <c r="BE431" s="222">
        <f>IF(N431="základní",J431,0)</f>
        <v>0</v>
      </c>
      <c r="BF431" s="222">
        <f>IF(N431="snížená",J431,0)</f>
        <v>0</v>
      </c>
      <c r="BG431" s="222">
        <f>IF(N431="zákl. přenesená",J431,0)</f>
        <v>0</v>
      </c>
      <c r="BH431" s="222">
        <f>IF(N431="sníž. přenesená",J431,0)</f>
        <v>0</v>
      </c>
      <c r="BI431" s="222">
        <f>IF(N431="nulová",J431,0)</f>
        <v>0</v>
      </c>
      <c r="BJ431" s="18" t="s">
        <v>83</v>
      </c>
      <c r="BK431" s="222">
        <f>ROUND(I431*H431,2)</f>
        <v>0</v>
      </c>
      <c r="BL431" s="18" t="s">
        <v>264</v>
      </c>
      <c r="BM431" s="221" t="s">
        <v>707</v>
      </c>
    </row>
    <row r="432" spans="1:65" s="13" customFormat="1" ht="11.25">
      <c r="B432" s="223"/>
      <c r="C432" s="224"/>
      <c r="D432" s="225" t="s">
        <v>175</v>
      </c>
      <c r="E432" s="226" t="s">
        <v>1</v>
      </c>
      <c r="F432" s="227" t="s">
        <v>708</v>
      </c>
      <c r="G432" s="224"/>
      <c r="H432" s="226" t="s">
        <v>1</v>
      </c>
      <c r="I432" s="228"/>
      <c r="J432" s="224"/>
      <c r="K432" s="224"/>
      <c r="L432" s="229"/>
      <c r="M432" s="230"/>
      <c r="N432" s="231"/>
      <c r="O432" s="231"/>
      <c r="P432" s="231"/>
      <c r="Q432" s="231"/>
      <c r="R432" s="231"/>
      <c r="S432" s="231"/>
      <c r="T432" s="232"/>
      <c r="AT432" s="233" t="s">
        <v>175</v>
      </c>
      <c r="AU432" s="233" t="s">
        <v>85</v>
      </c>
      <c r="AV432" s="13" t="s">
        <v>83</v>
      </c>
      <c r="AW432" s="13" t="s">
        <v>31</v>
      </c>
      <c r="AX432" s="13" t="s">
        <v>75</v>
      </c>
      <c r="AY432" s="233" t="s">
        <v>167</v>
      </c>
    </row>
    <row r="433" spans="1:65" s="14" customFormat="1" ht="11.25">
      <c r="B433" s="234"/>
      <c r="C433" s="235"/>
      <c r="D433" s="225" t="s">
        <v>175</v>
      </c>
      <c r="E433" s="236" t="s">
        <v>1</v>
      </c>
      <c r="F433" s="237" t="s">
        <v>709</v>
      </c>
      <c r="G433" s="235"/>
      <c r="H433" s="238">
        <v>13.8</v>
      </c>
      <c r="I433" s="239"/>
      <c r="J433" s="235"/>
      <c r="K433" s="235"/>
      <c r="L433" s="240"/>
      <c r="M433" s="241"/>
      <c r="N433" s="242"/>
      <c r="O433" s="242"/>
      <c r="P433" s="242"/>
      <c r="Q433" s="242"/>
      <c r="R433" s="242"/>
      <c r="S433" s="242"/>
      <c r="T433" s="243"/>
      <c r="AT433" s="244" t="s">
        <v>175</v>
      </c>
      <c r="AU433" s="244" t="s">
        <v>85</v>
      </c>
      <c r="AV433" s="14" t="s">
        <v>85</v>
      </c>
      <c r="AW433" s="14" t="s">
        <v>31</v>
      </c>
      <c r="AX433" s="14" t="s">
        <v>83</v>
      </c>
      <c r="AY433" s="244" t="s">
        <v>167</v>
      </c>
    </row>
    <row r="434" spans="1:65" s="2" customFormat="1" ht="24" customHeight="1">
      <c r="A434" s="35"/>
      <c r="B434" s="36"/>
      <c r="C434" s="210" t="s">
        <v>710</v>
      </c>
      <c r="D434" s="210" t="s">
        <v>169</v>
      </c>
      <c r="E434" s="211" t="s">
        <v>711</v>
      </c>
      <c r="F434" s="212" t="s">
        <v>712</v>
      </c>
      <c r="G434" s="213" t="s">
        <v>172</v>
      </c>
      <c r="H434" s="214">
        <v>0.28000000000000003</v>
      </c>
      <c r="I434" s="215"/>
      <c r="J434" s="214">
        <f>ROUND(I434*H434,2)</f>
        <v>0</v>
      </c>
      <c r="K434" s="216"/>
      <c r="L434" s="40"/>
      <c r="M434" s="217" t="s">
        <v>1</v>
      </c>
      <c r="N434" s="218" t="s">
        <v>40</v>
      </c>
      <c r="O434" s="72"/>
      <c r="P434" s="219">
        <f>O434*H434</f>
        <v>0</v>
      </c>
      <c r="Q434" s="219">
        <v>1.2199999999999999E-3</v>
      </c>
      <c r="R434" s="219">
        <f>Q434*H434</f>
        <v>3.4160000000000001E-4</v>
      </c>
      <c r="S434" s="219">
        <v>0</v>
      </c>
      <c r="T434" s="220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21" t="s">
        <v>264</v>
      </c>
      <c r="AT434" s="221" t="s">
        <v>169</v>
      </c>
      <c r="AU434" s="221" t="s">
        <v>85</v>
      </c>
      <c r="AY434" s="18" t="s">
        <v>167</v>
      </c>
      <c r="BE434" s="222">
        <f>IF(N434="základní",J434,0)</f>
        <v>0</v>
      </c>
      <c r="BF434" s="222">
        <f>IF(N434="snížená",J434,0)</f>
        <v>0</v>
      </c>
      <c r="BG434" s="222">
        <f>IF(N434="zákl. přenesená",J434,0)</f>
        <v>0</v>
      </c>
      <c r="BH434" s="222">
        <f>IF(N434="sníž. přenesená",J434,0)</f>
        <v>0</v>
      </c>
      <c r="BI434" s="222">
        <f>IF(N434="nulová",J434,0)</f>
        <v>0</v>
      </c>
      <c r="BJ434" s="18" t="s">
        <v>83</v>
      </c>
      <c r="BK434" s="222">
        <f>ROUND(I434*H434,2)</f>
        <v>0</v>
      </c>
      <c r="BL434" s="18" t="s">
        <v>264</v>
      </c>
      <c r="BM434" s="221" t="s">
        <v>713</v>
      </c>
    </row>
    <row r="435" spans="1:65" s="13" customFormat="1" ht="11.25">
      <c r="B435" s="223"/>
      <c r="C435" s="224"/>
      <c r="D435" s="225" t="s">
        <v>175</v>
      </c>
      <c r="E435" s="226" t="s">
        <v>1</v>
      </c>
      <c r="F435" s="227" t="s">
        <v>714</v>
      </c>
      <c r="G435" s="224"/>
      <c r="H435" s="226" t="s">
        <v>1</v>
      </c>
      <c r="I435" s="228"/>
      <c r="J435" s="224"/>
      <c r="K435" s="224"/>
      <c r="L435" s="229"/>
      <c r="M435" s="230"/>
      <c r="N435" s="231"/>
      <c r="O435" s="231"/>
      <c r="P435" s="231"/>
      <c r="Q435" s="231"/>
      <c r="R435" s="231"/>
      <c r="S435" s="231"/>
      <c r="T435" s="232"/>
      <c r="AT435" s="233" t="s">
        <v>175</v>
      </c>
      <c r="AU435" s="233" t="s">
        <v>85</v>
      </c>
      <c r="AV435" s="13" t="s">
        <v>83</v>
      </c>
      <c r="AW435" s="13" t="s">
        <v>31</v>
      </c>
      <c r="AX435" s="13" t="s">
        <v>75</v>
      </c>
      <c r="AY435" s="233" t="s">
        <v>167</v>
      </c>
    </row>
    <row r="436" spans="1:65" s="14" customFormat="1" ht="11.25">
      <c r="B436" s="234"/>
      <c r="C436" s="235"/>
      <c r="D436" s="225" t="s">
        <v>175</v>
      </c>
      <c r="E436" s="236" t="s">
        <v>1</v>
      </c>
      <c r="F436" s="237" t="s">
        <v>715</v>
      </c>
      <c r="G436" s="235"/>
      <c r="H436" s="238">
        <v>0.28000000000000003</v>
      </c>
      <c r="I436" s="239"/>
      <c r="J436" s="235"/>
      <c r="K436" s="235"/>
      <c r="L436" s="240"/>
      <c r="M436" s="241"/>
      <c r="N436" s="242"/>
      <c r="O436" s="242"/>
      <c r="P436" s="242"/>
      <c r="Q436" s="242"/>
      <c r="R436" s="242"/>
      <c r="S436" s="242"/>
      <c r="T436" s="243"/>
      <c r="AT436" s="244" t="s">
        <v>175</v>
      </c>
      <c r="AU436" s="244" t="s">
        <v>85</v>
      </c>
      <c r="AV436" s="14" t="s">
        <v>85</v>
      </c>
      <c r="AW436" s="14" t="s">
        <v>31</v>
      </c>
      <c r="AX436" s="14" t="s">
        <v>83</v>
      </c>
      <c r="AY436" s="244" t="s">
        <v>167</v>
      </c>
    </row>
    <row r="437" spans="1:65" s="2" customFormat="1" ht="16.5" customHeight="1">
      <c r="A437" s="35"/>
      <c r="B437" s="36"/>
      <c r="C437" s="210" t="s">
        <v>553</v>
      </c>
      <c r="D437" s="210" t="s">
        <v>169</v>
      </c>
      <c r="E437" s="211" t="s">
        <v>716</v>
      </c>
      <c r="F437" s="212" t="s">
        <v>717</v>
      </c>
      <c r="G437" s="213" t="s">
        <v>236</v>
      </c>
      <c r="H437" s="214">
        <v>6.9</v>
      </c>
      <c r="I437" s="215"/>
      <c r="J437" s="214">
        <f>ROUND(I437*H437,2)</f>
        <v>0</v>
      </c>
      <c r="K437" s="216"/>
      <c r="L437" s="40"/>
      <c r="M437" s="217" t="s">
        <v>1</v>
      </c>
      <c r="N437" s="218" t="s">
        <v>40</v>
      </c>
      <c r="O437" s="72"/>
      <c r="P437" s="219">
        <f>O437*H437</f>
        <v>0</v>
      </c>
      <c r="Q437" s="219">
        <v>0</v>
      </c>
      <c r="R437" s="219">
        <f>Q437*H437</f>
        <v>0</v>
      </c>
      <c r="S437" s="219">
        <v>0</v>
      </c>
      <c r="T437" s="220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21" t="s">
        <v>264</v>
      </c>
      <c r="AT437" s="221" t="s">
        <v>169</v>
      </c>
      <c r="AU437" s="221" t="s">
        <v>85</v>
      </c>
      <c r="AY437" s="18" t="s">
        <v>167</v>
      </c>
      <c r="BE437" s="222">
        <f>IF(N437="základní",J437,0)</f>
        <v>0</v>
      </c>
      <c r="BF437" s="222">
        <f>IF(N437="snížená",J437,0)</f>
        <v>0</v>
      </c>
      <c r="BG437" s="222">
        <f>IF(N437="zákl. přenesená",J437,0)</f>
        <v>0</v>
      </c>
      <c r="BH437" s="222">
        <f>IF(N437="sníž. přenesená",J437,0)</f>
        <v>0</v>
      </c>
      <c r="BI437" s="222">
        <f>IF(N437="nulová",J437,0)</f>
        <v>0</v>
      </c>
      <c r="BJ437" s="18" t="s">
        <v>83</v>
      </c>
      <c r="BK437" s="222">
        <f>ROUND(I437*H437,2)</f>
        <v>0</v>
      </c>
      <c r="BL437" s="18" t="s">
        <v>264</v>
      </c>
      <c r="BM437" s="221" t="s">
        <v>718</v>
      </c>
    </row>
    <row r="438" spans="1:65" s="13" customFormat="1" ht="11.25">
      <c r="B438" s="223"/>
      <c r="C438" s="224"/>
      <c r="D438" s="225" t="s">
        <v>175</v>
      </c>
      <c r="E438" s="226" t="s">
        <v>1</v>
      </c>
      <c r="F438" s="227" t="s">
        <v>714</v>
      </c>
      <c r="G438" s="224"/>
      <c r="H438" s="226" t="s">
        <v>1</v>
      </c>
      <c r="I438" s="228"/>
      <c r="J438" s="224"/>
      <c r="K438" s="224"/>
      <c r="L438" s="229"/>
      <c r="M438" s="230"/>
      <c r="N438" s="231"/>
      <c r="O438" s="231"/>
      <c r="P438" s="231"/>
      <c r="Q438" s="231"/>
      <c r="R438" s="231"/>
      <c r="S438" s="231"/>
      <c r="T438" s="232"/>
      <c r="AT438" s="233" t="s">
        <v>175</v>
      </c>
      <c r="AU438" s="233" t="s">
        <v>85</v>
      </c>
      <c r="AV438" s="13" t="s">
        <v>83</v>
      </c>
      <c r="AW438" s="13" t="s">
        <v>31</v>
      </c>
      <c r="AX438" s="13" t="s">
        <v>75</v>
      </c>
      <c r="AY438" s="233" t="s">
        <v>167</v>
      </c>
    </row>
    <row r="439" spans="1:65" s="14" customFormat="1" ht="11.25">
      <c r="B439" s="234"/>
      <c r="C439" s="235"/>
      <c r="D439" s="225" t="s">
        <v>175</v>
      </c>
      <c r="E439" s="236" t="s">
        <v>1</v>
      </c>
      <c r="F439" s="237" t="s">
        <v>719</v>
      </c>
      <c r="G439" s="235"/>
      <c r="H439" s="238">
        <v>6.9</v>
      </c>
      <c r="I439" s="239"/>
      <c r="J439" s="235"/>
      <c r="K439" s="235"/>
      <c r="L439" s="240"/>
      <c r="M439" s="241"/>
      <c r="N439" s="242"/>
      <c r="O439" s="242"/>
      <c r="P439" s="242"/>
      <c r="Q439" s="242"/>
      <c r="R439" s="242"/>
      <c r="S439" s="242"/>
      <c r="T439" s="243"/>
      <c r="AT439" s="244" t="s">
        <v>175</v>
      </c>
      <c r="AU439" s="244" t="s">
        <v>85</v>
      </c>
      <c r="AV439" s="14" t="s">
        <v>85</v>
      </c>
      <c r="AW439" s="14" t="s">
        <v>31</v>
      </c>
      <c r="AX439" s="14" t="s">
        <v>83</v>
      </c>
      <c r="AY439" s="244" t="s">
        <v>167</v>
      </c>
    </row>
    <row r="440" spans="1:65" s="2" customFormat="1" ht="24" customHeight="1">
      <c r="A440" s="35"/>
      <c r="B440" s="36"/>
      <c r="C440" s="210" t="s">
        <v>676</v>
      </c>
      <c r="D440" s="210" t="s">
        <v>169</v>
      </c>
      <c r="E440" s="211" t="s">
        <v>720</v>
      </c>
      <c r="F440" s="212" t="s">
        <v>721</v>
      </c>
      <c r="G440" s="213" t="s">
        <v>236</v>
      </c>
      <c r="H440" s="214">
        <v>6.9</v>
      </c>
      <c r="I440" s="215"/>
      <c r="J440" s="214">
        <f>ROUND(I440*H440,2)</f>
        <v>0</v>
      </c>
      <c r="K440" s="216"/>
      <c r="L440" s="40"/>
      <c r="M440" s="217" t="s">
        <v>1</v>
      </c>
      <c r="N440" s="218" t="s">
        <v>40</v>
      </c>
      <c r="O440" s="72"/>
      <c r="P440" s="219">
        <f>O440*H440</f>
        <v>0</v>
      </c>
      <c r="Q440" s="219">
        <v>2.0000000000000001E-4</v>
      </c>
      <c r="R440" s="219">
        <f>Q440*H440</f>
        <v>1.3800000000000002E-3</v>
      </c>
      <c r="S440" s="219">
        <v>0</v>
      </c>
      <c r="T440" s="220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21" t="s">
        <v>264</v>
      </c>
      <c r="AT440" s="221" t="s">
        <v>169</v>
      </c>
      <c r="AU440" s="221" t="s">
        <v>85</v>
      </c>
      <c r="AY440" s="18" t="s">
        <v>167</v>
      </c>
      <c r="BE440" s="222">
        <f>IF(N440="základní",J440,0)</f>
        <v>0</v>
      </c>
      <c r="BF440" s="222">
        <f>IF(N440="snížená",J440,0)</f>
        <v>0</v>
      </c>
      <c r="BG440" s="222">
        <f>IF(N440="zákl. přenesená",J440,0)</f>
        <v>0</v>
      </c>
      <c r="BH440" s="222">
        <f>IF(N440="sníž. přenesená",J440,0)</f>
        <v>0</v>
      </c>
      <c r="BI440" s="222">
        <f>IF(N440="nulová",J440,0)</f>
        <v>0</v>
      </c>
      <c r="BJ440" s="18" t="s">
        <v>83</v>
      </c>
      <c r="BK440" s="222">
        <f>ROUND(I440*H440,2)</f>
        <v>0</v>
      </c>
      <c r="BL440" s="18" t="s">
        <v>264</v>
      </c>
      <c r="BM440" s="221" t="s">
        <v>722</v>
      </c>
    </row>
    <row r="441" spans="1:65" s="14" customFormat="1" ht="11.25">
      <c r="B441" s="234"/>
      <c r="C441" s="235"/>
      <c r="D441" s="225" t="s">
        <v>175</v>
      </c>
      <c r="E441" s="236" t="s">
        <v>1</v>
      </c>
      <c r="F441" s="237" t="s">
        <v>723</v>
      </c>
      <c r="G441" s="235"/>
      <c r="H441" s="238">
        <v>6.9</v>
      </c>
      <c r="I441" s="239"/>
      <c r="J441" s="235"/>
      <c r="K441" s="235"/>
      <c r="L441" s="240"/>
      <c r="M441" s="241"/>
      <c r="N441" s="242"/>
      <c r="O441" s="242"/>
      <c r="P441" s="242"/>
      <c r="Q441" s="242"/>
      <c r="R441" s="242"/>
      <c r="S441" s="242"/>
      <c r="T441" s="243"/>
      <c r="AT441" s="244" t="s">
        <v>175</v>
      </c>
      <c r="AU441" s="244" t="s">
        <v>85</v>
      </c>
      <c r="AV441" s="14" t="s">
        <v>85</v>
      </c>
      <c r="AW441" s="14" t="s">
        <v>31</v>
      </c>
      <c r="AX441" s="14" t="s">
        <v>83</v>
      </c>
      <c r="AY441" s="244" t="s">
        <v>167</v>
      </c>
    </row>
    <row r="442" spans="1:65" s="2" customFormat="1" ht="16.5" customHeight="1">
      <c r="A442" s="35"/>
      <c r="B442" s="36"/>
      <c r="C442" s="256" t="s">
        <v>724</v>
      </c>
      <c r="D442" s="256" t="s">
        <v>245</v>
      </c>
      <c r="E442" s="257" t="s">
        <v>725</v>
      </c>
      <c r="F442" s="258" t="s">
        <v>726</v>
      </c>
      <c r="G442" s="259" t="s">
        <v>172</v>
      </c>
      <c r="H442" s="260">
        <v>0.3</v>
      </c>
      <c r="I442" s="261"/>
      <c r="J442" s="260">
        <f>ROUND(I442*H442,2)</f>
        <v>0</v>
      </c>
      <c r="K442" s="262"/>
      <c r="L442" s="263"/>
      <c r="M442" s="264" t="s">
        <v>1</v>
      </c>
      <c r="N442" s="265" t="s">
        <v>40</v>
      </c>
      <c r="O442" s="72"/>
      <c r="P442" s="219">
        <f>O442*H442</f>
        <v>0</v>
      </c>
      <c r="Q442" s="219">
        <v>0.55000000000000004</v>
      </c>
      <c r="R442" s="219">
        <f>Q442*H442</f>
        <v>0.16500000000000001</v>
      </c>
      <c r="S442" s="219">
        <v>0</v>
      </c>
      <c r="T442" s="220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21" t="s">
        <v>359</v>
      </c>
      <c r="AT442" s="221" t="s">
        <v>245</v>
      </c>
      <c r="AU442" s="221" t="s">
        <v>85</v>
      </c>
      <c r="AY442" s="18" t="s">
        <v>167</v>
      </c>
      <c r="BE442" s="222">
        <f>IF(N442="základní",J442,0)</f>
        <v>0</v>
      </c>
      <c r="BF442" s="222">
        <f>IF(N442="snížená",J442,0)</f>
        <v>0</v>
      </c>
      <c r="BG442" s="222">
        <f>IF(N442="zákl. přenesená",J442,0)</f>
        <v>0</v>
      </c>
      <c r="BH442" s="222">
        <f>IF(N442="sníž. přenesená",J442,0)</f>
        <v>0</v>
      </c>
      <c r="BI442" s="222">
        <f>IF(N442="nulová",J442,0)</f>
        <v>0</v>
      </c>
      <c r="BJ442" s="18" t="s">
        <v>83</v>
      </c>
      <c r="BK442" s="222">
        <f>ROUND(I442*H442,2)</f>
        <v>0</v>
      </c>
      <c r="BL442" s="18" t="s">
        <v>264</v>
      </c>
      <c r="BM442" s="221" t="s">
        <v>727</v>
      </c>
    </row>
    <row r="443" spans="1:65" s="13" customFormat="1" ht="11.25">
      <c r="B443" s="223"/>
      <c r="C443" s="224"/>
      <c r="D443" s="225" t="s">
        <v>175</v>
      </c>
      <c r="E443" s="226" t="s">
        <v>1</v>
      </c>
      <c r="F443" s="227" t="s">
        <v>728</v>
      </c>
      <c r="G443" s="224"/>
      <c r="H443" s="226" t="s">
        <v>1</v>
      </c>
      <c r="I443" s="228"/>
      <c r="J443" s="224"/>
      <c r="K443" s="224"/>
      <c r="L443" s="229"/>
      <c r="M443" s="230"/>
      <c r="N443" s="231"/>
      <c r="O443" s="231"/>
      <c r="P443" s="231"/>
      <c r="Q443" s="231"/>
      <c r="R443" s="231"/>
      <c r="S443" s="231"/>
      <c r="T443" s="232"/>
      <c r="AT443" s="233" t="s">
        <v>175</v>
      </c>
      <c r="AU443" s="233" t="s">
        <v>85</v>
      </c>
      <c r="AV443" s="13" t="s">
        <v>83</v>
      </c>
      <c r="AW443" s="13" t="s">
        <v>31</v>
      </c>
      <c r="AX443" s="13" t="s">
        <v>75</v>
      </c>
      <c r="AY443" s="233" t="s">
        <v>167</v>
      </c>
    </row>
    <row r="444" spans="1:65" s="14" customFormat="1" ht="11.25">
      <c r="B444" s="234"/>
      <c r="C444" s="235"/>
      <c r="D444" s="225" t="s">
        <v>175</v>
      </c>
      <c r="E444" s="236" t="s">
        <v>1</v>
      </c>
      <c r="F444" s="237" t="s">
        <v>729</v>
      </c>
      <c r="G444" s="235"/>
      <c r="H444" s="238">
        <v>0.3</v>
      </c>
      <c r="I444" s="239"/>
      <c r="J444" s="235"/>
      <c r="K444" s="235"/>
      <c r="L444" s="240"/>
      <c r="M444" s="241"/>
      <c r="N444" s="242"/>
      <c r="O444" s="242"/>
      <c r="P444" s="242"/>
      <c r="Q444" s="242"/>
      <c r="R444" s="242"/>
      <c r="S444" s="242"/>
      <c r="T444" s="243"/>
      <c r="AT444" s="244" t="s">
        <v>175</v>
      </c>
      <c r="AU444" s="244" t="s">
        <v>85</v>
      </c>
      <c r="AV444" s="14" t="s">
        <v>85</v>
      </c>
      <c r="AW444" s="14" t="s">
        <v>31</v>
      </c>
      <c r="AX444" s="14" t="s">
        <v>83</v>
      </c>
      <c r="AY444" s="244" t="s">
        <v>167</v>
      </c>
    </row>
    <row r="445" spans="1:65" s="2" customFormat="1" ht="16.5" customHeight="1">
      <c r="A445" s="35"/>
      <c r="B445" s="36"/>
      <c r="C445" s="210" t="s">
        <v>564</v>
      </c>
      <c r="D445" s="210" t="s">
        <v>169</v>
      </c>
      <c r="E445" s="211" t="s">
        <v>730</v>
      </c>
      <c r="F445" s="212" t="s">
        <v>731</v>
      </c>
      <c r="G445" s="213" t="s">
        <v>236</v>
      </c>
      <c r="H445" s="214">
        <v>19</v>
      </c>
      <c r="I445" s="215"/>
      <c r="J445" s="214">
        <f>ROUND(I445*H445,2)</f>
        <v>0</v>
      </c>
      <c r="K445" s="216"/>
      <c r="L445" s="40"/>
      <c r="M445" s="217" t="s">
        <v>1</v>
      </c>
      <c r="N445" s="218" t="s">
        <v>40</v>
      </c>
      <c r="O445" s="72"/>
      <c r="P445" s="219">
        <f>O445*H445</f>
        <v>0</v>
      </c>
      <c r="Q445" s="219">
        <v>0</v>
      </c>
      <c r="R445" s="219">
        <f>Q445*H445</f>
        <v>0</v>
      </c>
      <c r="S445" s="219">
        <v>0</v>
      </c>
      <c r="T445" s="220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21" t="s">
        <v>264</v>
      </c>
      <c r="AT445" s="221" t="s">
        <v>169</v>
      </c>
      <c r="AU445" s="221" t="s">
        <v>85</v>
      </c>
      <c r="AY445" s="18" t="s">
        <v>167</v>
      </c>
      <c r="BE445" s="222">
        <f>IF(N445="základní",J445,0)</f>
        <v>0</v>
      </c>
      <c r="BF445" s="222">
        <f>IF(N445="snížená",J445,0)</f>
        <v>0</v>
      </c>
      <c r="BG445" s="222">
        <f>IF(N445="zákl. přenesená",J445,0)</f>
        <v>0</v>
      </c>
      <c r="BH445" s="222">
        <f>IF(N445="sníž. přenesená",J445,0)</f>
        <v>0</v>
      </c>
      <c r="BI445" s="222">
        <f>IF(N445="nulová",J445,0)</f>
        <v>0</v>
      </c>
      <c r="BJ445" s="18" t="s">
        <v>83</v>
      </c>
      <c r="BK445" s="222">
        <f>ROUND(I445*H445,2)</f>
        <v>0</v>
      </c>
      <c r="BL445" s="18" t="s">
        <v>264</v>
      </c>
      <c r="BM445" s="221" t="s">
        <v>732</v>
      </c>
    </row>
    <row r="446" spans="1:65" s="2" customFormat="1" ht="24" customHeight="1">
      <c r="A446" s="35"/>
      <c r="B446" s="36"/>
      <c r="C446" s="210" t="s">
        <v>587</v>
      </c>
      <c r="D446" s="210" t="s">
        <v>169</v>
      </c>
      <c r="E446" s="211" t="s">
        <v>733</v>
      </c>
      <c r="F446" s="212" t="s">
        <v>734</v>
      </c>
      <c r="G446" s="213" t="s">
        <v>230</v>
      </c>
      <c r="H446" s="214">
        <v>0.6</v>
      </c>
      <c r="I446" s="215"/>
      <c r="J446" s="214">
        <f>ROUND(I446*H446,2)</f>
        <v>0</v>
      </c>
      <c r="K446" s="216"/>
      <c r="L446" s="40"/>
      <c r="M446" s="217" t="s">
        <v>1</v>
      </c>
      <c r="N446" s="218" t="s">
        <v>40</v>
      </c>
      <c r="O446" s="72"/>
      <c r="P446" s="219">
        <f>O446*H446</f>
        <v>0</v>
      </c>
      <c r="Q446" s="219">
        <v>0</v>
      </c>
      <c r="R446" s="219">
        <f>Q446*H446</f>
        <v>0</v>
      </c>
      <c r="S446" s="219">
        <v>0</v>
      </c>
      <c r="T446" s="220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21" t="s">
        <v>264</v>
      </c>
      <c r="AT446" s="221" t="s">
        <v>169</v>
      </c>
      <c r="AU446" s="221" t="s">
        <v>85</v>
      </c>
      <c r="AY446" s="18" t="s">
        <v>167</v>
      </c>
      <c r="BE446" s="222">
        <f>IF(N446="základní",J446,0)</f>
        <v>0</v>
      </c>
      <c r="BF446" s="222">
        <f>IF(N446="snížená",J446,0)</f>
        <v>0</v>
      </c>
      <c r="BG446" s="222">
        <f>IF(N446="zákl. přenesená",J446,0)</f>
        <v>0</v>
      </c>
      <c r="BH446" s="222">
        <f>IF(N446="sníž. přenesená",J446,0)</f>
        <v>0</v>
      </c>
      <c r="BI446" s="222">
        <f>IF(N446="nulová",J446,0)</f>
        <v>0</v>
      </c>
      <c r="BJ446" s="18" t="s">
        <v>83</v>
      </c>
      <c r="BK446" s="222">
        <f>ROUND(I446*H446,2)</f>
        <v>0</v>
      </c>
      <c r="BL446" s="18" t="s">
        <v>264</v>
      </c>
      <c r="BM446" s="221" t="s">
        <v>735</v>
      </c>
    </row>
    <row r="447" spans="1:65" s="12" customFormat="1" ht="22.9" customHeight="1">
      <c r="B447" s="194"/>
      <c r="C447" s="195"/>
      <c r="D447" s="196" t="s">
        <v>74</v>
      </c>
      <c r="E447" s="208" t="s">
        <v>736</v>
      </c>
      <c r="F447" s="208" t="s">
        <v>737</v>
      </c>
      <c r="G447" s="195"/>
      <c r="H447" s="195"/>
      <c r="I447" s="198"/>
      <c r="J447" s="209">
        <f>BK447</f>
        <v>0</v>
      </c>
      <c r="K447" s="195"/>
      <c r="L447" s="200"/>
      <c r="M447" s="201"/>
      <c r="N447" s="202"/>
      <c r="O447" s="202"/>
      <c r="P447" s="203">
        <f>SUM(P448:P459)</f>
        <v>0</v>
      </c>
      <c r="Q447" s="202"/>
      <c r="R447" s="203">
        <f>SUM(R448:R459)</f>
        <v>1.9430600000000002</v>
      </c>
      <c r="S447" s="202"/>
      <c r="T447" s="204">
        <f>SUM(T448:T459)</f>
        <v>0</v>
      </c>
      <c r="AR447" s="205" t="s">
        <v>85</v>
      </c>
      <c r="AT447" s="206" t="s">
        <v>74</v>
      </c>
      <c r="AU447" s="206" t="s">
        <v>83</v>
      </c>
      <c r="AY447" s="205" t="s">
        <v>167</v>
      </c>
      <c r="BK447" s="207">
        <f>SUM(BK448:BK459)</f>
        <v>0</v>
      </c>
    </row>
    <row r="448" spans="1:65" s="2" customFormat="1" ht="36" customHeight="1">
      <c r="A448" s="35"/>
      <c r="B448" s="36"/>
      <c r="C448" s="210" t="s">
        <v>738</v>
      </c>
      <c r="D448" s="210" t="s">
        <v>169</v>
      </c>
      <c r="E448" s="211" t="s">
        <v>739</v>
      </c>
      <c r="F448" s="212" t="s">
        <v>740</v>
      </c>
      <c r="G448" s="213" t="s">
        <v>320</v>
      </c>
      <c r="H448" s="214">
        <v>1</v>
      </c>
      <c r="I448" s="215"/>
      <c r="J448" s="214">
        <f>ROUND(I448*H448,2)</f>
        <v>0</v>
      </c>
      <c r="K448" s="216"/>
      <c r="L448" s="40"/>
      <c r="M448" s="217" t="s">
        <v>1</v>
      </c>
      <c r="N448" s="218" t="s">
        <v>40</v>
      </c>
      <c r="O448" s="72"/>
      <c r="P448" s="219">
        <f>O448*H448</f>
        <v>0</v>
      </c>
      <c r="Q448" s="219">
        <v>0</v>
      </c>
      <c r="R448" s="219">
        <f>Q448*H448</f>
        <v>0</v>
      </c>
      <c r="S448" s="219">
        <v>0</v>
      </c>
      <c r="T448" s="220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21" t="s">
        <v>264</v>
      </c>
      <c r="AT448" s="221" t="s">
        <v>169</v>
      </c>
      <c r="AU448" s="221" t="s">
        <v>85</v>
      </c>
      <c r="AY448" s="18" t="s">
        <v>167</v>
      </c>
      <c r="BE448" s="222">
        <f>IF(N448="základní",J448,0)</f>
        <v>0</v>
      </c>
      <c r="BF448" s="222">
        <f>IF(N448="snížená",J448,0)</f>
        <v>0</v>
      </c>
      <c r="BG448" s="222">
        <f>IF(N448="zákl. přenesená",J448,0)</f>
        <v>0</v>
      </c>
      <c r="BH448" s="222">
        <f>IF(N448="sníž. přenesená",J448,0)</f>
        <v>0</v>
      </c>
      <c r="BI448" s="222">
        <f>IF(N448="nulová",J448,0)</f>
        <v>0</v>
      </c>
      <c r="BJ448" s="18" t="s">
        <v>83</v>
      </c>
      <c r="BK448" s="222">
        <f>ROUND(I448*H448,2)</f>
        <v>0</v>
      </c>
      <c r="BL448" s="18" t="s">
        <v>264</v>
      </c>
      <c r="BM448" s="221" t="s">
        <v>741</v>
      </c>
    </row>
    <row r="449" spans="1:65" s="2" customFormat="1" ht="24" customHeight="1">
      <c r="A449" s="35"/>
      <c r="B449" s="36"/>
      <c r="C449" s="210" t="s">
        <v>606</v>
      </c>
      <c r="D449" s="210" t="s">
        <v>169</v>
      </c>
      <c r="E449" s="211" t="s">
        <v>742</v>
      </c>
      <c r="F449" s="212" t="s">
        <v>743</v>
      </c>
      <c r="G449" s="213" t="s">
        <v>236</v>
      </c>
      <c r="H449" s="214">
        <v>92</v>
      </c>
      <c r="I449" s="215"/>
      <c r="J449" s="214">
        <f>ROUND(I449*H449,2)</f>
        <v>0</v>
      </c>
      <c r="K449" s="216"/>
      <c r="L449" s="40"/>
      <c r="M449" s="217" t="s">
        <v>1</v>
      </c>
      <c r="N449" s="218" t="s">
        <v>40</v>
      </c>
      <c r="O449" s="72"/>
      <c r="P449" s="219">
        <f>O449*H449</f>
        <v>0</v>
      </c>
      <c r="Q449" s="219">
        <v>1.2540000000000001E-2</v>
      </c>
      <c r="R449" s="219">
        <f>Q449*H449</f>
        <v>1.15368</v>
      </c>
      <c r="S449" s="219">
        <v>0</v>
      </c>
      <c r="T449" s="220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21" t="s">
        <v>264</v>
      </c>
      <c r="AT449" s="221" t="s">
        <v>169</v>
      </c>
      <c r="AU449" s="221" t="s">
        <v>85</v>
      </c>
      <c r="AY449" s="18" t="s">
        <v>167</v>
      </c>
      <c r="BE449" s="222">
        <f>IF(N449="základní",J449,0)</f>
        <v>0</v>
      </c>
      <c r="BF449" s="222">
        <f>IF(N449="snížená",J449,0)</f>
        <v>0</v>
      </c>
      <c r="BG449" s="222">
        <f>IF(N449="zákl. přenesená",J449,0)</f>
        <v>0</v>
      </c>
      <c r="BH449" s="222">
        <f>IF(N449="sníž. přenesená",J449,0)</f>
        <v>0</v>
      </c>
      <c r="BI449" s="222">
        <f>IF(N449="nulová",J449,0)</f>
        <v>0</v>
      </c>
      <c r="BJ449" s="18" t="s">
        <v>83</v>
      </c>
      <c r="BK449" s="222">
        <f>ROUND(I449*H449,2)</f>
        <v>0</v>
      </c>
      <c r="BL449" s="18" t="s">
        <v>264</v>
      </c>
      <c r="BM449" s="221" t="s">
        <v>744</v>
      </c>
    </row>
    <row r="450" spans="1:65" s="14" customFormat="1" ht="11.25">
      <c r="B450" s="234"/>
      <c r="C450" s="235"/>
      <c r="D450" s="225" t="s">
        <v>175</v>
      </c>
      <c r="E450" s="236" t="s">
        <v>1</v>
      </c>
      <c r="F450" s="237" t="s">
        <v>745</v>
      </c>
      <c r="G450" s="235"/>
      <c r="H450" s="238">
        <v>92</v>
      </c>
      <c r="I450" s="239"/>
      <c r="J450" s="235"/>
      <c r="K450" s="235"/>
      <c r="L450" s="240"/>
      <c r="M450" s="241"/>
      <c r="N450" s="242"/>
      <c r="O450" s="242"/>
      <c r="P450" s="242"/>
      <c r="Q450" s="242"/>
      <c r="R450" s="242"/>
      <c r="S450" s="242"/>
      <c r="T450" s="243"/>
      <c r="AT450" s="244" t="s">
        <v>175</v>
      </c>
      <c r="AU450" s="244" t="s">
        <v>85</v>
      </c>
      <c r="AV450" s="14" t="s">
        <v>85</v>
      </c>
      <c r="AW450" s="14" t="s">
        <v>31</v>
      </c>
      <c r="AX450" s="14" t="s">
        <v>83</v>
      </c>
      <c r="AY450" s="244" t="s">
        <v>167</v>
      </c>
    </row>
    <row r="451" spans="1:65" s="2" customFormat="1" ht="16.5" customHeight="1">
      <c r="A451" s="35"/>
      <c r="B451" s="36"/>
      <c r="C451" s="210" t="s">
        <v>746</v>
      </c>
      <c r="D451" s="210" t="s">
        <v>169</v>
      </c>
      <c r="E451" s="211" t="s">
        <v>747</v>
      </c>
      <c r="F451" s="212" t="s">
        <v>748</v>
      </c>
      <c r="G451" s="213" t="s">
        <v>236</v>
      </c>
      <c r="H451" s="214">
        <v>552</v>
      </c>
      <c r="I451" s="215"/>
      <c r="J451" s="214">
        <f>ROUND(I451*H451,2)</f>
        <v>0</v>
      </c>
      <c r="K451" s="216"/>
      <c r="L451" s="40"/>
      <c r="M451" s="217" t="s">
        <v>1</v>
      </c>
      <c r="N451" s="218" t="s">
        <v>40</v>
      </c>
      <c r="O451" s="72"/>
      <c r="P451" s="219">
        <f>O451*H451</f>
        <v>0</v>
      </c>
      <c r="Q451" s="219">
        <v>0</v>
      </c>
      <c r="R451" s="219">
        <f>Q451*H451</f>
        <v>0</v>
      </c>
      <c r="S451" s="219">
        <v>0</v>
      </c>
      <c r="T451" s="220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21" t="s">
        <v>264</v>
      </c>
      <c r="AT451" s="221" t="s">
        <v>169</v>
      </c>
      <c r="AU451" s="221" t="s">
        <v>85</v>
      </c>
      <c r="AY451" s="18" t="s">
        <v>167</v>
      </c>
      <c r="BE451" s="222">
        <f>IF(N451="základní",J451,0)</f>
        <v>0</v>
      </c>
      <c r="BF451" s="222">
        <f>IF(N451="snížená",J451,0)</f>
        <v>0</v>
      </c>
      <c r="BG451" s="222">
        <f>IF(N451="zákl. přenesená",J451,0)</f>
        <v>0</v>
      </c>
      <c r="BH451" s="222">
        <f>IF(N451="sníž. přenesená",J451,0)</f>
        <v>0</v>
      </c>
      <c r="BI451" s="222">
        <f>IF(N451="nulová",J451,0)</f>
        <v>0</v>
      </c>
      <c r="BJ451" s="18" t="s">
        <v>83</v>
      </c>
      <c r="BK451" s="222">
        <f>ROUND(I451*H451,2)</f>
        <v>0</v>
      </c>
      <c r="BL451" s="18" t="s">
        <v>264</v>
      </c>
      <c r="BM451" s="221" t="s">
        <v>749</v>
      </c>
    </row>
    <row r="452" spans="1:65" s="13" customFormat="1" ht="11.25">
      <c r="B452" s="223"/>
      <c r="C452" s="224"/>
      <c r="D452" s="225" t="s">
        <v>175</v>
      </c>
      <c r="E452" s="226" t="s">
        <v>1</v>
      </c>
      <c r="F452" s="227" t="s">
        <v>750</v>
      </c>
      <c r="G452" s="224"/>
      <c r="H452" s="226" t="s">
        <v>1</v>
      </c>
      <c r="I452" s="228"/>
      <c r="J452" s="224"/>
      <c r="K452" s="224"/>
      <c r="L452" s="229"/>
      <c r="M452" s="230"/>
      <c r="N452" s="231"/>
      <c r="O452" s="231"/>
      <c r="P452" s="231"/>
      <c r="Q452" s="231"/>
      <c r="R452" s="231"/>
      <c r="S452" s="231"/>
      <c r="T452" s="232"/>
      <c r="AT452" s="233" t="s">
        <v>175</v>
      </c>
      <c r="AU452" s="233" t="s">
        <v>85</v>
      </c>
      <c r="AV452" s="13" t="s">
        <v>83</v>
      </c>
      <c r="AW452" s="13" t="s">
        <v>31</v>
      </c>
      <c r="AX452" s="13" t="s">
        <v>75</v>
      </c>
      <c r="AY452" s="233" t="s">
        <v>167</v>
      </c>
    </row>
    <row r="453" spans="1:65" s="13" customFormat="1" ht="11.25">
      <c r="B453" s="223"/>
      <c r="C453" s="224"/>
      <c r="D453" s="225" t="s">
        <v>175</v>
      </c>
      <c r="E453" s="226" t="s">
        <v>1</v>
      </c>
      <c r="F453" s="227" t="s">
        <v>751</v>
      </c>
      <c r="G453" s="224"/>
      <c r="H453" s="226" t="s">
        <v>1</v>
      </c>
      <c r="I453" s="228"/>
      <c r="J453" s="224"/>
      <c r="K453" s="224"/>
      <c r="L453" s="229"/>
      <c r="M453" s="230"/>
      <c r="N453" s="231"/>
      <c r="O453" s="231"/>
      <c r="P453" s="231"/>
      <c r="Q453" s="231"/>
      <c r="R453" s="231"/>
      <c r="S453" s="231"/>
      <c r="T453" s="232"/>
      <c r="AT453" s="233" t="s">
        <v>175</v>
      </c>
      <c r="AU453" s="233" t="s">
        <v>85</v>
      </c>
      <c r="AV453" s="13" t="s">
        <v>83</v>
      </c>
      <c r="AW453" s="13" t="s">
        <v>31</v>
      </c>
      <c r="AX453" s="13" t="s">
        <v>75</v>
      </c>
      <c r="AY453" s="233" t="s">
        <v>167</v>
      </c>
    </row>
    <row r="454" spans="1:65" s="14" customFormat="1" ht="11.25">
      <c r="B454" s="234"/>
      <c r="C454" s="235"/>
      <c r="D454" s="225" t="s">
        <v>175</v>
      </c>
      <c r="E454" s="236" t="s">
        <v>1</v>
      </c>
      <c r="F454" s="237" t="s">
        <v>752</v>
      </c>
      <c r="G454" s="235"/>
      <c r="H454" s="238">
        <v>552</v>
      </c>
      <c r="I454" s="239"/>
      <c r="J454" s="235"/>
      <c r="K454" s="235"/>
      <c r="L454" s="240"/>
      <c r="M454" s="241"/>
      <c r="N454" s="242"/>
      <c r="O454" s="242"/>
      <c r="P454" s="242"/>
      <c r="Q454" s="242"/>
      <c r="R454" s="242"/>
      <c r="S454" s="242"/>
      <c r="T454" s="243"/>
      <c r="AT454" s="244" t="s">
        <v>175</v>
      </c>
      <c r="AU454" s="244" t="s">
        <v>85</v>
      </c>
      <c r="AV454" s="14" t="s">
        <v>85</v>
      </c>
      <c r="AW454" s="14" t="s">
        <v>31</v>
      </c>
      <c r="AX454" s="14" t="s">
        <v>83</v>
      </c>
      <c r="AY454" s="244" t="s">
        <v>167</v>
      </c>
    </row>
    <row r="455" spans="1:65" s="2" customFormat="1" ht="24" customHeight="1">
      <c r="A455" s="35"/>
      <c r="B455" s="36"/>
      <c r="C455" s="256" t="s">
        <v>612</v>
      </c>
      <c r="D455" s="256" t="s">
        <v>245</v>
      </c>
      <c r="E455" s="257" t="s">
        <v>753</v>
      </c>
      <c r="F455" s="258" t="s">
        <v>754</v>
      </c>
      <c r="G455" s="259" t="s">
        <v>236</v>
      </c>
      <c r="H455" s="260">
        <v>563</v>
      </c>
      <c r="I455" s="261"/>
      <c r="J455" s="260">
        <f>ROUND(I455*H455,2)</f>
        <v>0</v>
      </c>
      <c r="K455" s="262"/>
      <c r="L455" s="263"/>
      <c r="M455" s="264" t="s">
        <v>1</v>
      </c>
      <c r="N455" s="265" t="s">
        <v>40</v>
      </c>
      <c r="O455" s="72"/>
      <c r="P455" s="219">
        <f>O455*H455</f>
        <v>0</v>
      </c>
      <c r="Q455" s="219">
        <v>1.4E-3</v>
      </c>
      <c r="R455" s="219">
        <f>Q455*H455</f>
        <v>0.78820000000000001</v>
      </c>
      <c r="S455" s="219">
        <v>0</v>
      </c>
      <c r="T455" s="220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21" t="s">
        <v>359</v>
      </c>
      <c r="AT455" s="221" t="s">
        <v>245</v>
      </c>
      <c r="AU455" s="221" t="s">
        <v>85</v>
      </c>
      <c r="AY455" s="18" t="s">
        <v>167</v>
      </c>
      <c r="BE455" s="222">
        <f>IF(N455="základní",J455,0)</f>
        <v>0</v>
      </c>
      <c r="BF455" s="222">
        <f>IF(N455="snížená",J455,0)</f>
        <v>0</v>
      </c>
      <c r="BG455" s="222">
        <f>IF(N455="zákl. přenesená",J455,0)</f>
        <v>0</v>
      </c>
      <c r="BH455" s="222">
        <f>IF(N455="sníž. přenesená",J455,0)</f>
        <v>0</v>
      </c>
      <c r="BI455" s="222">
        <f>IF(N455="nulová",J455,0)</f>
        <v>0</v>
      </c>
      <c r="BJ455" s="18" t="s">
        <v>83</v>
      </c>
      <c r="BK455" s="222">
        <f>ROUND(I455*H455,2)</f>
        <v>0</v>
      </c>
      <c r="BL455" s="18" t="s">
        <v>264</v>
      </c>
      <c r="BM455" s="221" t="s">
        <v>755</v>
      </c>
    </row>
    <row r="456" spans="1:65" s="14" customFormat="1" ht="11.25">
      <c r="B456" s="234"/>
      <c r="C456" s="235"/>
      <c r="D456" s="225" t="s">
        <v>175</v>
      </c>
      <c r="E456" s="236" t="s">
        <v>1</v>
      </c>
      <c r="F456" s="237" t="s">
        <v>756</v>
      </c>
      <c r="G456" s="235"/>
      <c r="H456" s="238">
        <v>563</v>
      </c>
      <c r="I456" s="239"/>
      <c r="J456" s="235"/>
      <c r="K456" s="235"/>
      <c r="L456" s="240"/>
      <c r="M456" s="241"/>
      <c r="N456" s="242"/>
      <c r="O456" s="242"/>
      <c r="P456" s="242"/>
      <c r="Q456" s="242"/>
      <c r="R456" s="242"/>
      <c r="S456" s="242"/>
      <c r="T456" s="243"/>
      <c r="AT456" s="244" t="s">
        <v>175</v>
      </c>
      <c r="AU456" s="244" t="s">
        <v>85</v>
      </c>
      <c r="AV456" s="14" t="s">
        <v>85</v>
      </c>
      <c r="AW456" s="14" t="s">
        <v>31</v>
      </c>
      <c r="AX456" s="14" t="s">
        <v>83</v>
      </c>
      <c r="AY456" s="244" t="s">
        <v>167</v>
      </c>
    </row>
    <row r="457" spans="1:65" s="2" customFormat="1" ht="16.5" customHeight="1">
      <c r="A457" s="35"/>
      <c r="B457" s="36"/>
      <c r="C457" s="210" t="s">
        <v>757</v>
      </c>
      <c r="D457" s="210" t="s">
        <v>169</v>
      </c>
      <c r="E457" s="211" t="s">
        <v>758</v>
      </c>
      <c r="F457" s="212" t="s">
        <v>759</v>
      </c>
      <c r="G457" s="213" t="s">
        <v>307</v>
      </c>
      <c r="H457" s="214">
        <v>1</v>
      </c>
      <c r="I457" s="215"/>
      <c r="J457" s="214">
        <f>ROUND(I457*H457,2)</f>
        <v>0</v>
      </c>
      <c r="K457" s="216"/>
      <c r="L457" s="40"/>
      <c r="M457" s="217" t="s">
        <v>1</v>
      </c>
      <c r="N457" s="218" t="s">
        <v>40</v>
      </c>
      <c r="O457" s="72"/>
      <c r="P457" s="219">
        <f>O457*H457</f>
        <v>0</v>
      </c>
      <c r="Q457" s="219">
        <v>8.0000000000000007E-5</v>
      </c>
      <c r="R457" s="219">
        <f>Q457*H457</f>
        <v>8.0000000000000007E-5</v>
      </c>
      <c r="S457" s="219">
        <v>0</v>
      </c>
      <c r="T457" s="220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21" t="s">
        <v>264</v>
      </c>
      <c r="AT457" s="221" t="s">
        <v>169</v>
      </c>
      <c r="AU457" s="221" t="s">
        <v>85</v>
      </c>
      <c r="AY457" s="18" t="s">
        <v>167</v>
      </c>
      <c r="BE457" s="222">
        <f>IF(N457="základní",J457,0)</f>
        <v>0</v>
      </c>
      <c r="BF457" s="222">
        <f>IF(N457="snížená",J457,0)</f>
        <v>0</v>
      </c>
      <c r="BG457" s="222">
        <f>IF(N457="zákl. přenesená",J457,0)</f>
        <v>0</v>
      </c>
      <c r="BH457" s="222">
        <f>IF(N457="sníž. přenesená",J457,0)</f>
        <v>0</v>
      </c>
      <c r="BI457" s="222">
        <f>IF(N457="nulová",J457,0)</f>
        <v>0</v>
      </c>
      <c r="BJ457" s="18" t="s">
        <v>83</v>
      </c>
      <c r="BK457" s="222">
        <f>ROUND(I457*H457,2)</f>
        <v>0</v>
      </c>
      <c r="BL457" s="18" t="s">
        <v>264</v>
      </c>
      <c r="BM457" s="221" t="s">
        <v>760</v>
      </c>
    </row>
    <row r="458" spans="1:65" s="2" customFormat="1" ht="16.5" customHeight="1">
      <c r="A458" s="35"/>
      <c r="B458" s="36"/>
      <c r="C458" s="256" t="s">
        <v>761</v>
      </c>
      <c r="D458" s="256" t="s">
        <v>245</v>
      </c>
      <c r="E458" s="257" t="s">
        <v>762</v>
      </c>
      <c r="F458" s="258" t="s">
        <v>763</v>
      </c>
      <c r="G458" s="259" t="s">
        <v>307</v>
      </c>
      <c r="H458" s="260">
        <v>1</v>
      </c>
      <c r="I458" s="261"/>
      <c r="J458" s="260">
        <f>ROUND(I458*H458,2)</f>
        <v>0</v>
      </c>
      <c r="K458" s="262"/>
      <c r="L458" s="263"/>
      <c r="M458" s="264" t="s">
        <v>1</v>
      </c>
      <c r="N458" s="265" t="s">
        <v>40</v>
      </c>
      <c r="O458" s="72"/>
      <c r="P458" s="219">
        <f>O458*H458</f>
        <v>0</v>
      </c>
      <c r="Q458" s="219">
        <v>1.1000000000000001E-3</v>
      </c>
      <c r="R458" s="219">
        <f>Q458*H458</f>
        <v>1.1000000000000001E-3</v>
      </c>
      <c r="S458" s="219">
        <v>0</v>
      </c>
      <c r="T458" s="220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21" t="s">
        <v>359</v>
      </c>
      <c r="AT458" s="221" t="s">
        <v>245</v>
      </c>
      <c r="AU458" s="221" t="s">
        <v>85</v>
      </c>
      <c r="AY458" s="18" t="s">
        <v>167</v>
      </c>
      <c r="BE458" s="222">
        <f>IF(N458="základní",J458,0)</f>
        <v>0</v>
      </c>
      <c r="BF458" s="222">
        <f>IF(N458="snížená",J458,0)</f>
        <v>0</v>
      </c>
      <c r="BG458" s="222">
        <f>IF(N458="zákl. přenesená",J458,0)</f>
        <v>0</v>
      </c>
      <c r="BH458" s="222">
        <f>IF(N458="sníž. přenesená",J458,0)</f>
        <v>0</v>
      </c>
      <c r="BI458" s="222">
        <f>IF(N458="nulová",J458,0)</f>
        <v>0</v>
      </c>
      <c r="BJ458" s="18" t="s">
        <v>83</v>
      </c>
      <c r="BK458" s="222">
        <f>ROUND(I458*H458,2)</f>
        <v>0</v>
      </c>
      <c r="BL458" s="18" t="s">
        <v>264</v>
      </c>
      <c r="BM458" s="221" t="s">
        <v>764</v>
      </c>
    </row>
    <row r="459" spans="1:65" s="2" customFormat="1" ht="24" customHeight="1">
      <c r="A459" s="35"/>
      <c r="B459" s="36"/>
      <c r="C459" s="210" t="s">
        <v>765</v>
      </c>
      <c r="D459" s="210" t="s">
        <v>169</v>
      </c>
      <c r="E459" s="211" t="s">
        <v>766</v>
      </c>
      <c r="F459" s="212" t="s">
        <v>767</v>
      </c>
      <c r="G459" s="213" t="s">
        <v>230</v>
      </c>
      <c r="H459" s="214">
        <v>1.94</v>
      </c>
      <c r="I459" s="215"/>
      <c r="J459" s="214">
        <f>ROUND(I459*H459,2)</f>
        <v>0</v>
      </c>
      <c r="K459" s="216"/>
      <c r="L459" s="40"/>
      <c r="M459" s="217" t="s">
        <v>1</v>
      </c>
      <c r="N459" s="218" t="s">
        <v>40</v>
      </c>
      <c r="O459" s="72"/>
      <c r="P459" s="219">
        <f>O459*H459</f>
        <v>0</v>
      </c>
      <c r="Q459" s="219">
        <v>0</v>
      </c>
      <c r="R459" s="219">
        <f>Q459*H459</f>
        <v>0</v>
      </c>
      <c r="S459" s="219">
        <v>0</v>
      </c>
      <c r="T459" s="220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221" t="s">
        <v>264</v>
      </c>
      <c r="AT459" s="221" t="s">
        <v>169</v>
      </c>
      <c r="AU459" s="221" t="s">
        <v>85</v>
      </c>
      <c r="AY459" s="18" t="s">
        <v>167</v>
      </c>
      <c r="BE459" s="222">
        <f>IF(N459="základní",J459,0)</f>
        <v>0</v>
      </c>
      <c r="BF459" s="222">
        <f>IF(N459="snížená",J459,0)</f>
        <v>0</v>
      </c>
      <c r="BG459" s="222">
        <f>IF(N459="zákl. přenesená",J459,0)</f>
        <v>0</v>
      </c>
      <c r="BH459" s="222">
        <f>IF(N459="sníž. přenesená",J459,0)</f>
        <v>0</v>
      </c>
      <c r="BI459" s="222">
        <f>IF(N459="nulová",J459,0)</f>
        <v>0</v>
      </c>
      <c r="BJ459" s="18" t="s">
        <v>83</v>
      </c>
      <c r="BK459" s="222">
        <f>ROUND(I459*H459,2)</f>
        <v>0</v>
      </c>
      <c r="BL459" s="18" t="s">
        <v>264</v>
      </c>
      <c r="BM459" s="221" t="s">
        <v>768</v>
      </c>
    </row>
    <row r="460" spans="1:65" s="12" customFormat="1" ht="22.9" customHeight="1">
      <c r="B460" s="194"/>
      <c r="C460" s="195"/>
      <c r="D460" s="196" t="s">
        <v>74</v>
      </c>
      <c r="E460" s="208" t="s">
        <v>769</v>
      </c>
      <c r="F460" s="208" t="s">
        <v>770</v>
      </c>
      <c r="G460" s="195"/>
      <c r="H460" s="195"/>
      <c r="I460" s="198"/>
      <c r="J460" s="209">
        <f>BK460</f>
        <v>0</v>
      </c>
      <c r="K460" s="195"/>
      <c r="L460" s="200"/>
      <c r="M460" s="201"/>
      <c r="N460" s="202"/>
      <c r="O460" s="202"/>
      <c r="P460" s="203">
        <f>SUM(P461:P480)</f>
        <v>0</v>
      </c>
      <c r="Q460" s="202"/>
      <c r="R460" s="203">
        <f>SUM(R461:R480)</f>
        <v>0.26929700000000001</v>
      </c>
      <c r="S460" s="202"/>
      <c r="T460" s="204">
        <f>SUM(T461:T480)</f>
        <v>0</v>
      </c>
      <c r="AR460" s="205" t="s">
        <v>85</v>
      </c>
      <c r="AT460" s="206" t="s">
        <v>74</v>
      </c>
      <c r="AU460" s="206" t="s">
        <v>83</v>
      </c>
      <c r="AY460" s="205" t="s">
        <v>167</v>
      </c>
      <c r="BK460" s="207">
        <f>SUM(BK461:BK480)</f>
        <v>0</v>
      </c>
    </row>
    <row r="461" spans="1:65" s="2" customFormat="1" ht="36" customHeight="1">
      <c r="A461" s="35"/>
      <c r="B461" s="36"/>
      <c r="C461" s="210" t="s">
        <v>771</v>
      </c>
      <c r="D461" s="210" t="s">
        <v>169</v>
      </c>
      <c r="E461" s="211" t="s">
        <v>772</v>
      </c>
      <c r="F461" s="212" t="s">
        <v>773</v>
      </c>
      <c r="G461" s="213" t="s">
        <v>338</v>
      </c>
      <c r="H461" s="214">
        <v>12.8</v>
      </c>
      <c r="I461" s="215"/>
      <c r="J461" s="214">
        <f>ROUND(I461*H461,2)</f>
        <v>0</v>
      </c>
      <c r="K461" s="216"/>
      <c r="L461" s="40"/>
      <c r="M461" s="217" t="s">
        <v>1</v>
      </c>
      <c r="N461" s="218" t="s">
        <v>40</v>
      </c>
      <c r="O461" s="72"/>
      <c r="P461" s="219">
        <f>O461*H461</f>
        <v>0</v>
      </c>
      <c r="Q461" s="219">
        <v>6.8100000000000001E-3</v>
      </c>
      <c r="R461" s="219">
        <f>Q461*H461</f>
        <v>8.7168000000000009E-2</v>
      </c>
      <c r="S461" s="219">
        <v>0</v>
      </c>
      <c r="T461" s="220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21" t="s">
        <v>264</v>
      </c>
      <c r="AT461" s="221" t="s">
        <v>169</v>
      </c>
      <c r="AU461" s="221" t="s">
        <v>85</v>
      </c>
      <c r="AY461" s="18" t="s">
        <v>167</v>
      </c>
      <c r="BE461" s="222">
        <f>IF(N461="základní",J461,0)</f>
        <v>0</v>
      </c>
      <c r="BF461" s="222">
        <f>IF(N461="snížená",J461,0)</f>
        <v>0</v>
      </c>
      <c r="BG461" s="222">
        <f>IF(N461="zákl. přenesená",J461,0)</f>
        <v>0</v>
      </c>
      <c r="BH461" s="222">
        <f>IF(N461="sníž. přenesená",J461,0)</f>
        <v>0</v>
      </c>
      <c r="BI461" s="222">
        <f>IF(N461="nulová",J461,0)</f>
        <v>0</v>
      </c>
      <c r="BJ461" s="18" t="s">
        <v>83</v>
      </c>
      <c r="BK461" s="222">
        <f>ROUND(I461*H461,2)</f>
        <v>0</v>
      </c>
      <c r="BL461" s="18" t="s">
        <v>264</v>
      </c>
      <c r="BM461" s="221" t="s">
        <v>774</v>
      </c>
    </row>
    <row r="462" spans="1:65" s="2" customFormat="1" ht="24" customHeight="1">
      <c r="A462" s="35"/>
      <c r="B462" s="36"/>
      <c r="C462" s="210" t="s">
        <v>775</v>
      </c>
      <c r="D462" s="210" t="s">
        <v>169</v>
      </c>
      <c r="E462" s="211" t="s">
        <v>776</v>
      </c>
      <c r="F462" s="212" t="s">
        <v>777</v>
      </c>
      <c r="G462" s="213" t="s">
        <v>338</v>
      </c>
      <c r="H462" s="214">
        <v>25.6</v>
      </c>
      <c r="I462" s="215"/>
      <c r="J462" s="214">
        <f>ROUND(I462*H462,2)</f>
        <v>0</v>
      </c>
      <c r="K462" s="216"/>
      <c r="L462" s="40"/>
      <c r="M462" s="217" t="s">
        <v>1</v>
      </c>
      <c r="N462" s="218" t="s">
        <v>40</v>
      </c>
      <c r="O462" s="72"/>
      <c r="P462" s="219">
        <f>O462*H462</f>
        <v>0</v>
      </c>
      <c r="Q462" s="219">
        <v>2.2699999999999999E-3</v>
      </c>
      <c r="R462" s="219">
        <f>Q462*H462</f>
        <v>5.8111999999999997E-2</v>
      </c>
      <c r="S462" s="219">
        <v>0</v>
      </c>
      <c r="T462" s="220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21" t="s">
        <v>264</v>
      </c>
      <c r="AT462" s="221" t="s">
        <v>169</v>
      </c>
      <c r="AU462" s="221" t="s">
        <v>85</v>
      </c>
      <c r="AY462" s="18" t="s">
        <v>167</v>
      </c>
      <c r="BE462" s="222">
        <f>IF(N462="základní",J462,0)</f>
        <v>0</v>
      </c>
      <c r="BF462" s="222">
        <f>IF(N462="snížená",J462,0)</f>
        <v>0</v>
      </c>
      <c r="BG462" s="222">
        <f>IF(N462="zákl. přenesená",J462,0)</f>
        <v>0</v>
      </c>
      <c r="BH462" s="222">
        <f>IF(N462="sníž. přenesená",J462,0)</f>
        <v>0</v>
      </c>
      <c r="BI462" s="222">
        <f>IF(N462="nulová",J462,0)</f>
        <v>0</v>
      </c>
      <c r="BJ462" s="18" t="s">
        <v>83</v>
      </c>
      <c r="BK462" s="222">
        <f>ROUND(I462*H462,2)</f>
        <v>0</v>
      </c>
      <c r="BL462" s="18" t="s">
        <v>264</v>
      </c>
      <c r="BM462" s="221" t="s">
        <v>778</v>
      </c>
    </row>
    <row r="463" spans="1:65" s="14" customFormat="1" ht="11.25">
      <c r="B463" s="234"/>
      <c r="C463" s="235"/>
      <c r="D463" s="225" t="s">
        <v>175</v>
      </c>
      <c r="E463" s="236" t="s">
        <v>1</v>
      </c>
      <c r="F463" s="237" t="s">
        <v>779</v>
      </c>
      <c r="G463" s="235"/>
      <c r="H463" s="238">
        <v>25.6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AT463" s="244" t="s">
        <v>175</v>
      </c>
      <c r="AU463" s="244" t="s">
        <v>85</v>
      </c>
      <c r="AV463" s="14" t="s">
        <v>85</v>
      </c>
      <c r="AW463" s="14" t="s">
        <v>31</v>
      </c>
      <c r="AX463" s="14" t="s">
        <v>83</v>
      </c>
      <c r="AY463" s="244" t="s">
        <v>167</v>
      </c>
    </row>
    <row r="464" spans="1:65" s="2" customFormat="1" ht="24" customHeight="1">
      <c r="A464" s="35"/>
      <c r="B464" s="36"/>
      <c r="C464" s="210" t="s">
        <v>780</v>
      </c>
      <c r="D464" s="210" t="s">
        <v>169</v>
      </c>
      <c r="E464" s="211" t="s">
        <v>781</v>
      </c>
      <c r="F464" s="212" t="s">
        <v>782</v>
      </c>
      <c r="G464" s="213" t="s">
        <v>338</v>
      </c>
      <c r="H464" s="214">
        <v>25.6</v>
      </c>
      <c r="I464" s="215"/>
      <c r="J464" s="214">
        <f>ROUND(I464*H464,2)</f>
        <v>0</v>
      </c>
      <c r="K464" s="216"/>
      <c r="L464" s="40"/>
      <c r="M464" s="217" t="s">
        <v>1</v>
      </c>
      <c r="N464" s="218" t="s">
        <v>40</v>
      </c>
      <c r="O464" s="72"/>
      <c r="P464" s="219">
        <f>O464*H464</f>
        <v>0</v>
      </c>
      <c r="Q464" s="219">
        <v>0</v>
      </c>
      <c r="R464" s="219">
        <f>Q464*H464</f>
        <v>0</v>
      </c>
      <c r="S464" s="219">
        <v>0</v>
      </c>
      <c r="T464" s="220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21" t="s">
        <v>264</v>
      </c>
      <c r="AT464" s="221" t="s">
        <v>169</v>
      </c>
      <c r="AU464" s="221" t="s">
        <v>85</v>
      </c>
      <c r="AY464" s="18" t="s">
        <v>167</v>
      </c>
      <c r="BE464" s="222">
        <f>IF(N464="základní",J464,0)</f>
        <v>0</v>
      </c>
      <c r="BF464" s="222">
        <f>IF(N464="snížená",J464,0)</f>
        <v>0</v>
      </c>
      <c r="BG464" s="222">
        <f>IF(N464="zákl. přenesená",J464,0)</f>
        <v>0</v>
      </c>
      <c r="BH464" s="222">
        <f>IF(N464="sníž. přenesená",J464,0)</f>
        <v>0</v>
      </c>
      <c r="BI464" s="222">
        <f>IF(N464="nulová",J464,0)</f>
        <v>0</v>
      </c>
      <c r="BJ464" s="18" t="s">
        <v>83</v>
      </c>
      <c r="BK464" s="222">
        <f>ROUND(I464*H464,2)</f>
        <v>0</v>
      </c>
      <c r="BL464" s="18" t="s">
        <v>264</v>
      </c>
      <c r="BM464" s="221" t="s">
        <v>783</v>
      </c>
    </row>
    <row r="465" spans="1:65" s="14" customFormat="1" ht="11.25">
      <c r="B465" s="234"/>
      <c r="C465" s="235"/>
      <c r="D465" s="225" t="s">
        <v>175</v>
      </c>
      <c r="E465" s="236" t="s">
        <v>1</v>
      </c>
      <c r="F465" s="237" t="s">
        <v>779</v>
      </c>
      <c r="G465" s="235"/>
      <c r="H465" s="238">
        <v>25.6</v>
      </c>
      <c r="I465" s="239"/>
      <c r="J465" s="235"/>
      <c r="K465" s="235"/>
      <c r="L465" s="240"/>
      <c r="M465" s="241"/>
      <c r="N465" s="242"/>
      <c r="O465" s="242"/>
      <c r="P465" s="242"/>
      <c r="Q465" s="242"/>
      <c r="R465" s="242"/>
      <c r="S465" s="242"/>
      <c r="T465" s="243"/>
      <c r="AT465" s="244" t="s">
        <v>175</v>
      </c>
      <c r="AU465" s="244" t="s">
        <v>85</v>
      </c>
      <c r="AV465" s="14" t="s">
        <v>85</v>
      </c>
      <c r="AW465" s="14" t="s">
        <v>31</v>
      </c>
      <c r="AX465" s="14" t="s">
        <v>83</v>
      </c>
      <c r="AY465" s="244" t="s">
        <v>167</v>
      </c>
    </row>
    <row r="466" spans="1:65" s="2" customFormat="1" ht="24" customHeight="1">
      <c r="A466" s="35"/>
      <c r="B466" s="36"/>
      <c r="C466" s="210" t="s">
        <v>784</v>
      </c>
      <c r="D466" s="210" t="s">
        <v>169</v>
      </c>
      <c r="E466" s="211" t="s">
        <v>785</v>
      </c>
      <c r="F466" s="212" t="s">
        <v>786</v>
      </c>
      <c r="G466" s="213" t="s">
        <v>338</v>
      </c>
      <c r="H466" s="214">
        <v>14.85</v>
      </c>
      <c r="I466" s="215"/>
      <c r="J466" s="214">
        <f>ROUND(I466*H466,2)</f>
        <v>0</v>
      </c>
      <c r="K466" s="216"/>
      <c r="L466" s="40"/>
      <c r="M466" s="217" t="s">
        <v>1</v>
      </c>
      <c r="N466" s="218" t="s">
        <v>40</v>
      </c>
      <c r="O466" s="72"/>
      <c r="P466" s="219">
        <f>O466*H466</f>
        <v>0</v>
      </c>
      <c r="Q466" s="219">
        <v>2.2200000000000002E-3</v>
      </c>
      <c r="R466" s="219">
        <f>Q466*H466</f>
        <v>3.2967000000000003E-2</v>
      </c>
      <c r="S466" s="219">
        <v>0</v>
      </c>
      <c r="T466" s="220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21" t="s">
        <v>264</v>
      </c>
      <c r="AT466" s="221" t="s">
        <v>169</v>
      </c>
      <c r="AU466" s="221" t="s">
        <v>85</v>
      </c>
      <c r="AY466" s="18" t="s">
        <v>167</v>
      </c>
      <c r="BE466" s="222">
        <f>IF(N466="základní",J466,0)</f>
        <v>0</v>
      </c>
      <c r="BF466" s="222">
        <f>IF(N466="snížená",J466,0)</f>
        <v>0</v>
      </c>
      <c r="BG466" s="222">
        <f>IF(N466="zákl. přenesená",J466,0)</f>
        <v>0</v>
      </c>
      <c r="BH466" s="222">
        <f>IF(N466="sníž. přenesená",J466,0)</f>
        <v>0</v>
      </c>
      <c r="BI466" s="222">
        <f>IF(N466="nulová",J466,0)</f>
        <v>0</v>
      </c>
      <c r="BJ466" s="18" t="s">
        <v>83</v>
      </c>
      <c r="BK466" s="222">
        <f>ROUND(I466*H466,2)</f>
        <v>0</v>
      </c>
      <c r="BL466" s="18" t="s">
        <v>264</v>
      </c>
      <c r="BM466" s="221" t="s">
        <v>787</v>
      </c>
    </row>
    <row r="467" spans="1:65" s="14" customFormat="1" ht="11.25">
      <c r="B467" s="234"/>
      <c r="C467" s="235"/>
      <c r="D467" s="225" t="s">
        <v>175</v>
      </c>
      <c r="E467" s="236" t="s">
        <v>1</v>
      </c>
      <c r="F467" s="237" t="s">
        <v>788</v>
      </c>
      <c r="G467" s="235"/>
      <c r="H467" s="238">
        <v>14.85</v>
      </c>
      <c r="I467" s="239"/>
      <c r="J467" s="235"/>
      <c r="K467" s="235"/>
      <c r="L467" s="240"/>
      <c r="M467" s="241"/>
      <c r="N467" s="242"/>
      <c r="O467" s="242"/>
      <c r="P467" s="242"/>
      <c r="Q467" s="242"/>
      <c r="R467" s="242"/>
      <c r="S467" s="242"/>
      <c r="T467" s="243"/>
      <c r="AT467" s="244" t="s">
        <v>175</v>
      </c>
      <c r="AU467" s="244" t="s">
        <v>85</v>
      </c>
      <c r="AV467" s="14" t="s">
        <v>85</v>
      </c>
      <c r="AW467" s="14" t="s">
        <v>31</v>
      </c>
      <c r="AX467" s="14" t="s">
        <v>83</v>
      </c>
      <c r="AY467" s="244" t="s">
        <v>167</v>
      </c>
    </row>
    <row r="468" spans="1:65" s="2" customFormat="1" ht="24" customHeight="1">
      <c r="A468" s="35"/>
      <c r="B468" s="36"/>
      <c r="C468" s="210" t="s">
        <v>789</v>
      </c>
      <c r="D468" s="210" t="s">
        <v>169</v>
      </c>
      <c r="E468" s="211" t="s">
        <v>790</v>
      </c>
      <c r="F468" s="212" t="s">
        <v>791</v>
      </c>
      <c r="G468" s="213" t="s">
        <v>307</v>
      </c>
      <c r="H468" s="214">
        <v>1</v>
      </c>
      <c r="I468" s="215"/>
      <c r="J468" s="214">
        <f>ROUND(I468*H468,2)</f>
        <v>0</v>
      </c>
      <c r="K468" s="216"/>
      <c r="L468" s="40"/>
      <c r="M468" s="217" t="s">
        <v>1</v>
      </c>
      <c r="N468" s="218" t="s">
        <v>40</v>
      </c>
      <c r="O468" s="72"/>
      <c r="P468" s="219">
        <f>O468*H468</f>
        <v>0</v>
      </c>
      <c r="Q468" s="219">
        <v>6.5300000000000002E-3</v>
      </c>
      <c r="R468" s="219">
        <f>Q468*H468</f>
        <v>6.5300000000000002E-3</v>
      </c>
      <c r="S468" s="219">
        <v>0</v>
      </c>
      <c r="T468" s="220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21" t="s">
        <v>264</v>
      </c>
      <c r="AT468" s="221" t="s">
        <v>169</v>
      </c>
      <c r="AU468" s="221" t="s">
        <v>85</v>
      </c>
      <c r="AY468" s="18" t="s">
        <v>167</v>
      </c>
      <c r="BE468" s="222">
        <f>IF(N468="základní",J468,0)</f>
        <v>0</v>
      </c>
      <c r="BF468" s="222">
        <f>IF(N468="snížená",J468,0)</f>
        <v>0</v>
      </c>
      <c r="BG468" s="222">
        <f>IF(N468="zákl. přenesená",J468,0)</f>
        <v>0</v>
      </c>
      <c r="BH468" s="222">
        <f>IF(N468="sníž. přenesená",J468,0)</f>
        <v>0</v>
      </c>
      <c r="BI468" s="222">
        <f>IF(N468="nulová",J468,0)</f>
        <v>0</v>
      </c>
      <c r="BJ468" s="18" t="s">
        <v>83</v>
      </c>
      <c r="BK468" s="222">
        <f>ROUND(I468*H468,2)</f>
        <v>0</v>
      </c>
      <c r="BL468" s="18" t="s">
        <v>264</v>
      </c>
      <c r="BM468" s="221" t="s">
        <v>792</v>
      </c>
    </row>
    <row r="469" spans="1:65" s="2" customFormat="1" ht="24" customHeight="1">
      <c r="A469" s="35"/>
      <c r="B469" s="36"/>
      <c r="C469" s="210" t="s">
        <v>793</v>
      </c>
      <c r="D469" s="210" t="s">
        <v>169</v>
      </c>
      <c r="E469" s="211" t="s">
        <v>794</v>
      </c>
      <c r="F469" s="212" t="s">
        <v>795</v>
      </c>
      <c r="G469" s="213" t="s">
        <v>307</v>
      </c>
      <c r="H469" s="214">
        <v>1</v>
      </c>
      <c r="I469" s="215"/>
      <c r="J469" s="214">
        <f>ROUND(I469*H469,2)</f>
        <v>0</v>
      </c>
      <c r="K469" s="216"/>
      <c r="L469" s="40"/>
      <c r="M469" s="217" t="s">
        <v>1</v>
      </c>
      <c r="N469" s="218" t="s">
        <v>40</v>
      </c>
      <c r="O469" s="72"/>
      <c r="P469" s="219">
        <f>O469*H469</f>
        <v>0</v>
      </c>
      <c r="Q469" s="219">
        <v>1.0800000000000001E-2</v>
      </c>
      <c r="R469" s="219">
        <f>Q469*H469</f>
        <v>1.0800000000000001E-2</v>
      </c>
      <c r="S469" s="219">
        <v>0</v>
      </c>
      <c r="T469" s="220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21" t="s">
        <v>264</v>
      </c>
      <c r="AT469" s="221" t="s">
        <v>169</v>
      </c>
      <c r="AU469" s="221" t="s">
        <v>85</v>
      </c>
      <c r="AY469" s="18" t="s">
        <v>167</v>
      </c>
      <c r="BE469" s="222">
        <f>IF(N469="základní",J469,0)</f>
        <v>0</v>
      </c>
      <c r="BF469" s="222">
        <f>IF(N469="snížená",J469,0)</f>
        <v>0</v>
      </c>
      <c r="BG469" s="222">
        <f>IF(N469="zákl. přenesená",J469,0)</f>
        <v>0</v>
      </c>
      <c r="BH469" s="222">
        <f>IF(N469="sníž. přenesená",J469,0)</f>
        <v>0</v>
      </c>
      <c r="BI469" s="222">
        <f>IF(N469="nulová",J469,0)</f>
        <v>0</v>
      </c>
      <c r="BJ469" s="18" t="s">
        <v>83</v>
      </c>
      <c r="BK469" s="222">
        <f>ROUND(I469*H469,2)</f>
        <v>0</v>
      </c>
      <c r="BL469" s="18" t="s">
        <v>264</v>
      </c>
      <c r="BM469" s="221" t="s">
        <v>796</v>
      </c>
    </row>
    <row r="470" spans="1:65" s="2" customFormat="1" ht="24" customHeight="1">
      <c r="A470" s="35"/>
      <c r="B470" s="36"/>
      <c r="C470" s="210" t="s">
        <v>797</v>
      </c>
      <c r="D470" s="210" t="s">
        <v>169</v>
      </c>
      <c r="E470" s="211" t="s">
        <v>798</v>
      </c>
      <c r="F470" s="212" t="s">
        <v>799</v>
      </c>
      <c r="G470" s="213" t="s">
        <v>338</v>
      </c>
      <c r="H470" s="214">
        <v>26</v>
      </c>
      <c r="I470" s="215"/>
      <c r="J470" s="214">
        <f>ROUND(I470*H470,2)</f>
        <v>0</v>
      </c>
      <c r="K470" s="216"/>
      <c r="L470" s="40"/>
      <c r="M470" s="217" t="s">
        <v>1</v>
      </c>
      <c r="N470" s="218" t="s">
        <v>40</v>
      </c>
      <c r="O470" s="72"/>
      <c r="P470" s="219">
        <f>O470*H470</f>
        <v>0</v>
      </c>
      <c r="Q470" s="219">
        <v>1.74E-3</v>
      </c>
      <c r="R470" s="219">
        <f>Q470*H470</f>
        <v>4.5240000000000002E-2</v>
      </c>
      <c r="S470" s="219">
        <v>0</v>
      </c>
      <c r="T470" s="220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21" t="s">
        <v>264</v>
      </c>
      <c r="AT470" s="221" t="s">
        <v>169</v>
      </c>
      <c r="AU470" s="221" t="s">
        <v>85</v>
      </c>
      <c r="AY470" s="18" t="s">
        <v>167</v>
      </c>
      <c r="BE470" s="222">
        <f>IF(N470="základní",J470,0)</f>
        <v>0</v>
      </c>
      <c r="BF470" s="222">
        <f>IF(N470="snížená",J470,0)</f>
        <v>0</v>
      </c>
      <c r="BG470" s="222">
        <f>IF(N470="zákl. přenesená",J470,0)</f>
        <v>0</v>
      </c>
      <c r="BH470" s="222">
        <f>IF(N470="sníž. přenesená",J470,0)</f>
        <v>0</v>
      </c>
      <c r="BI470" s="222">
        <f>IF(N470="nulová",J470,0)</f>
        <v>0</v>
      </c>
      <c r="BJ470" s="18" t="s">
        <v>83</v>
      </c>
      <c r="BK470" s="222">
        <f>ROUND(I470*H470,2)</f>
        <v>0</v>
      </c>
      <c r="BL470" s="18" t="s">
        <v>264</v>
      </c>
      <c r="BM470" s="221" t="s">
        <v>800</v>
      </c>
    </row>
    <row r="471" spans="1:65" s="14" customFormat="1" ht="11.25">
      <c r="B471" s="234"/>
      <c r="C471" s="235"/>
      <c r="D471" s="225" t="s">
        <v>175</v>
      </c>
      <c r="E471" s="236" t="s">
        <v>1</v>
      </c>
      <c r="F471" s="237" t="s">
        <v>390</v>
      </c>
      <c r="G471" s="235"/>
      <c r="H471" s="238">
        <v>26</v>
      </c>
      <c r="I471" s="239"/>
      <c r="J471" s="235"/>
      <c r="K471" s="235"/>
      <c r="L471" s="240"/>
      <c r="M471" s="241"/>
      <c r="N471" s="242"/>
      <c r="O471" s="242"/>
      <c r="P471" s="242"/>
      <c r="Q471" s="242"/>
      <c r="R471" s="242"/>
      <c r="S471" s="242"/>
      <c r="T471" s="243"/>
      <c r="AT471" s="244" t="s">
        <v>175</v>
      </c>
      <c r="AU471" s="244" t="s">
        <v>85</v>
      </c>
      <c r="AV471" s="14" t="s">
        <v>85</v>
      </c>
      <c r="AW471" s="14" t="s">
        <v>31</v>
      </c>
      <c r="AX471" s="14" t="s">
        <v>83</v>
      </c>
      <c r="AY471" s="244" t="s">
        <v>167</v>
      </c>
    </row>
    <row r="472" spans="1:65" s="2" customFormat="1" ht="16.5" customHeight="1">
      <c r="A472" s="35"/>
      <c r="B472" s="36"/>
      <c r="C472" s="210" t="s">
        <v>801</v>
      </c>
      <c r="D472" s="210" t="s">
        <v>169</v>
      </c>
      <c r="E472" s="211" t="s">
        <v>802</v>
      </c>
      <c r="F472" s="212" t="s">
        <v>803</v>
      </c>
      <c r="G472" s="213" t="s">
        <v>307</v>
      </c>
      <c r="H472" s="214">
        <v>26</v>
      </c>
      <c r="I472" s="215"/>
      <c r="J472" s="214">
        <f>ROUND(I472*H472,2)</f>
        <v>0</v>
      </c>
      <c r="K472" s="216"/>
      <c r="L472" s="40"/>
      <c r="M472" s="217" t="s">
        <v>1</v>
      </c>
      <c r="N472" s="218" t="s">
        <v>40</v>
      </c>
      <c r="O472" s="72"/>
      <c r="P472" s="219">
        <f>O472*H472</f>
        <v>0</v>
      </c>
      <c r="Q472" s="219">
        <v>0</v>
      </c>
      <c r="R472" s="219">
        <f>Q472*H472</f>
        <v>0</v>
      </c>
      <c r="S472" s="219">
        <v>0</v>
      </c>
      <c r="T472" s="220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21" t="s">
        <v>264</v>
      </c>
      <c r="AT472" s="221" t="s">
        <v>169</v>
      </c>
      <c r="AU472" s="221" t="s">
        <v>85</v>
      </c>
      <c r="AY472" s="18" t="s">
        <v>167</v>
      </c>
      <c r="BE472" s="222">
        <f>IF(N472="základní",J472,0)</f>
        <v>0</v>
      </c>
      <c r="BF472" s="222">
        <f>IF(N472="snížená",J472,0)</f>
        <v>0</v>
      </c>
      <c r="BG472" s="222">
        <f>IF(N472="zákl. přenesená",J472,0)</f>
        <v>0</v>
      </c>
      <c r="BH472" s="222">
        <f>IF(N472="sníž. přenesená",J472,0)</f>
        <v>0</v>
      </c>
      <c r="BI472" s="222">
        <f>IF(N472="nulová",J472,0)</f>
        <v>0</v>
      </c>
      <c r="BJ472" s="18" t="s">
        <v>83</v>
      </c>
      <c r="BK472" s="222">
        <f>ROUND(I472*H472,2)</f>
        <v>0</v>
      </c>
      <c r="BL472" s="18" t="s">
        <v>264</v>
      </c>
      <c r="BM472" s="221" t="s">
        <v>804</v>
      </c>
    </row>
    <row r="473" spans="1:65" s="13" customFormat="1" ht="11.25">
      <c r="B473" s="223"/>
      <c r="C473" s="224"/>
      <c r="D473" s="225" t="s">
        <v>175</v>
      </c>
      <c r="E473" s="226" t="s">
        <v>1</v>
      </c>
      <c r="F473" s="227" t="s">
        <v>805</v>
      </c>
      <c r="G473" s="224"/>
      <c r="H473" s="226" t="s">
        <v>1</v>
      </c>
      <c r="I473" s="228"/>
      <c r="J473" s="224"/>
      <c r="K473" s="224"/>
      <c r="L473" s="229"/>
      <c r="M473" s="230"/>
      <c r="N473" s="231"/>
      <c r="O473" s="231"/>
      <c r="P473" s="231"/>
      <c r="Q473" s="231"/>
      <c r="R473" s="231"/>
      <c r="S473" s="231"/>
      <c r="T473" s="232"/>
      <c r="AT473" s="233" t="s">
        <v>175</v>
      </c>
      <c r="AU473" s="233" t="s">
        <v>85</v>
      </c>
      <c r="AV473" s="13" t="s">
        <v>83</v>
      </c>
      <c r="AW473" s="13" t="s">
        <v>31</v>
      </c>
      <c r="AX473" s="13" t="s">
        <v>75</v>
      </c>
      <c r="AY473" s="233" t="s">
        <v>167</v>
      </c>
    </row>
    <row r="474" spans="1:65" s="13" customFormat="1" ht="11.25">
      <c r="B474" s="223"/>
      <c r="C474" s="224"/>
      <c r="D474" s="225" t="s">
        <v>175</v>
      </c>
      <c r="E474" s="226" t="s">
        <v>1</v>
      </c>
      <c r="F474" s="227" t="s">
        <v>806</v>
      </c>
      <c r="G474" s="224"/>
      <c r="H474" s="226" t="s">
        <v>1</v>
      </c>
      <c r="I474" s="228"/>
      <c r="J474" s="224"/>
      <c r="K474" s="224"/>
      <c r="L474" s="229"/>
      <c r="M474" s="230"/>
      <c r="N474" s="231"/>
      <c r="O474" s="231"/>
      <c r="P474" s="231"/>
      <c r="Q474" s="231"/>
      <c r="R474" s="231"/>
      <c r="S474" s="231"/>
      <c r="T474" s="232"/>
      <c r="AT474" s="233" t="s">
        <v>175</v>
      </c>
      <c r="AU474" s="233" t="s">
        <v>85</v>
      </c>
      <c r="AV474" s="13" t="s">
        <v>83</v>
      </c>
      <c r="AW474" s="13" t="s">
        <v>31</v>
      </c>
      <c r="AX474" s="13" t="s">
        <v>75</v>
      </c>
      <c r="AY474" s="233" t="s">
        <v>167</v>
      </c>
    </row>
    <row r="475" spans="1:65" s="14" customFormat="1" ht="11.25">
      <c r="B475" s="234"/>
      <c r="C475" s="235"/>
      <c r="D475" s="225" t="s">
        <v>175</v>
      </c>
      <c r="E475" s="236" t="s">
        <v>1</v>
      </c>
      <c r="F475" s="237" t="s">
        <v>322</v>
      </c>
      <c r="G475" s="235"/>
      <c r="H475" s="238">
        <v>26</v>
      </c>
      <c r="I475" s="239"/>
      <c r="J475" s="235"/>
      <c r="K475" s="235"/>
      <c r="L475" s="240"/>
      <c r="M475" s="241"/>
      <c r="N475" s="242"/>
      <c r="O475" s="242"/>
      <c r="P475" s="242"/>
      <c r="Q475" s="242"/>
      <c r="R475" s="242"/>
      <c r="S475" s="242"/>
      <c r="T475" s="243"/>
      <c r="AT475" s="244" t="s">
        <v>175</v>
      </c>
      <c r="AU475" s="244" t="s">
        <v>85</v>
      </c>
      <c r="AV475" s="14" t="s">
        <v>85</v>
      </c>
      <c r="AW475" s="14" t="s">
        <v>31</v>
      </c>
      <c r="AX475" s="14" t="s">
        <v>83</v>
      </c>
      <c r="AY475" s="244" t="s">
        <v>167</v>
      </c>
    </row>
    <row r="476" spans="1:65" s="2" customFormat="1" ht="16.5" customHeight="1">
      <c r="A476" s="35"/>
      <c r="B476" s="36"/>
      <c r="C476" s="256" t="s">
        <v>807</v>
      </c>
      <c r="D476" s="256" t="s">
        <v>245</v>
      </c>
      <c r="E476" s="257" t="s">
        <v>808</v>
      </c>
      <c r="F476" s="258" t="s">
        <v>809</v>
      </c>
      <c r="G476" s="259" t="s">
        <v>307</v>
      </c>
      <c r="H476" s="260">
        <v>26</v>
      </c>
      <c r="I476" s="261"/>
      <c r="J476" s="260">
        <f>ROUND(I476*H476,2)</f>
        <v>0</v>
      </c>
      <c r="K476" s="262"/>
      <c r="L476" s="263"/>
      <c r="M476" s="264" t="s">
        <v>1</v>
      </c>
      <c r="N476" s="265" t="s">
        <v>40</v>
      </c>
      <c r="O476" s="72"/>
      <c r="P476" s="219">
        <f>O476*H476</f>
        <v>0</v>
      </c>
      <c r="Q476" s="219">
        <v>2.5999999999999998E-4</v>
      </c>
      <c r="R476" s="219">
        <f>Q476*H476</f>
        <v>6.7599999999999995E-3</v>
      </c>
      <c r="S476" s="219">
        <v>0</v>
      </c>
      <c r="T476" s="220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21" t="s">
        <v>359</v>
      </c>
      <c r="AT476" s="221" t="s">
        <v>245</v>
      </c>
      <c r="AU476" s="221" t="s">
        <v>85</v>
      </c>
      <c r="AY476" s="18" t="s">
        <v>167</v>
      </c>
      <c r="BE476" s="222">
        <f>IF(N476="základní",J476,0)</f>
        <v>0</v>
      </c>
      <c r="BF476" s="222">
        <f>IF(N476="snížená",J476,0)</f>
        <v>0</v>
      </c>
      <c r="BG476" s="222">
        <f>IF(N476="zákl. přenesená",J476,0)</f>
        <v>0</v>
      </c>
      <c r="BH476" s="222">
        <f>IF(N476="sníž. přenesená",J476,0)</f>
        <v>0</v>
      </c>
      <c r="BI476" s="222">
        <f>IF(N476="nulová",J476,0)</f>
        <v>0</v>
      </c>
      <c r="BJ476" s="18" t="s">
        <v>83</v>
      </c>
      <c r="BK476" s="222">
        <f>ROUND(I476*H476,2)</f>
        <v>0</v>
      </c>
      <c r="BL476" s="18" t="s">
        <v>264</v>
      </c>
      <c r="BM476" s="221" t="s">
        <v>810</v>
      </c>
    </row>
    <row r="477" spans="1:65" s="2" customFormat="1" ht="24" customHeight="1">
      <c r="A477" s="35"/>
      <c r="B477" s="36"/>
      <c r="C477" s="210" t="s">
        <v>811</v>
      </c>
      <c r="D477" s="210" t="s">
        <v>169</v>
      </c>
      <c r="E477" s="211" t="s">
        <v>812</v>
      </c>
      <c r="F477" s="212" t="s">
        <v>813</v>
      </c>
      <c r="G477" s="213" t="s">
        <v>338</v>
      </c>
      <c r="H477" s="214">
        <v>6</v>
      </c>
      <c r="I477" s="215"/>
      <c r="J477" s="214">
        <f>ROUND(I477*H477,2)</f>
        <v>0</v>
      </c>
      <c r="K477" s="216"/>
      <c r="L477" s="40"/>
      <c r="M477" s="217" t="s">
        <v>1</v>
      </c>
      <c r="N477" s="218" t="s">
        <v>40</v>
      </c>
      <c r="O477" s="72"/>
      <c r="P477" s="219">
        <f>O477*H477</f>
        <v>0</v>
      </c>
      <c r="Q477" s="219">
        <v>2.1199999999999999E-3</v>
      </c>
      <c r="R477" s="219">
        <f>Q477*H477</f>
        <v>1.2719999999999999E-2</v>
      </c>
      <c r="S477" s="219">
        <v>0</v>
      </c>
      <c r="T477" s="220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21" t="s">
        <v>264</v>
      </c>
      <c r="AT477" s="221" t="s">
        <v>169</v>
      </c>
      <c r="AU477" s="221" t="s">
        <v>85</v>
      </c>
      <c r="AY477" s="18" t="s">
        <v>167</v>
      </c>
      <c r="BE477" s="222">
        <f>IF(N477="základní",J477,0)</f>
        <v>0</v>
      </c>
      <c r="BF477" s="222">
        <f>IF(N477="snížená",J477,0)</f>
        <v>0</v>
      </c>
      <c r="BG477" s="222">
        <f>IF(N477="zákl. přenesená",J477,0)</f>
        <v>0</v>
      </c>
      <c r="BH477" s="222">
        <f>IF(N477="sníž. přenesená",J477,0)</f>
        <v>0</v>
      </c>
      <c r="BI477" s="222">
        <f>IF(N477="nulová",J477,0)</f>
        <v>0</v>
      </c>
      <c r="BJ477" s="18" t="s">
        <v>83</v>
      </c>
      <c r="BK477" s="222">
        <f>ROUND(I477*H477,2)</f>
        <v>0</v>
      </c>
      <c r="BL477" s="18" t="s">
        <v>264</v>
      </c>
      <c r="BM477" s="221" t="s">
        <v>814</v>
      </c>
    </row>
    <row r="478" spans="1:65" s="14" customFormat="1" ht="11.25">
      <c r="B478" s="234"/>
      <c r="C478" s="235"/>
      <c r="D478" s="225" t="s">
        <v>175</v>
      </c>
      <c r="E478" s="236" t="s">
        <v>1</v>
      </c>
      <c r="F478" s="237" t="s">
        <v>815</v>
      </c>
      <c r="G478" s="235"/>
      <c r="H478" s="238">
        <v>6</v>
      </c>
      <c r="I478" s="239"/>
      <c r="J478" s="235"/>
      <c r="K478" s="235"/>
      <c r="L478" s="240"/>
      <c r="M478" s="241"/>
      <c r="N478" s="242"/>
      <c r="O478" s="242"/>
      <c r="P478" s="242"/>
      <c r="Q478" s="242"/>
      <c r="R478" s="242"/>
      <c r="S478" s="242"/>
      <c r="T478" s="243"/>
      <c r="AT478" s="244" t="s">
        <v>175</v>
      </c>
      <c r="AU478" s="244" t="s">
        <v>85</v>
      </c>
      <c r="AV478" s="14" t="s">
        <v>85</v>
      </c>
      <c r="AW478" s="14" t="s">
        <v>31</v>
      </c>
      <c r="AX478" s="14" t="s">
        <v>83</v>
      </c>
      <c r="AY478" s="244" t="s">
        <v>167</v>
      </c>
    </row>
    <row r="479" spans="1:65" s="2" customFormat="1" ht="24" customHeight="1">
      <c r="A479" s="35"/>
      <c r="B479" s="36"/>
      <c r="C479" s="210" t="s">
        <v>816</v>
      </c>
      <c r="D479" s="210" t="s">
        <v>169</v>
      </c>
      <c r="E479" s="211" t="s">
        <v>817</v>
      </c>
      <c r="F479" s="212" t="s">
        <v>818</v>
      </c>
      <c r="G479" s="213" t="s">
        <v>338</v>
      </c>
      <c r="H479" s="214">
        <v>6</v>
      </c>
      <c r="I479" s="215"/>
      <c r="J479" s="214">
        <f>ROUND(I479*H479,2)</f>
        <v>0</v>
      </c>
      <c r="K479" s="216"/>
      <c r="L479" s="40"/>
      <c r="M479" s="217" t="s">
        <v>1</v>
      </c>
      <c r="N479" s="218" t="s">
        <v>40</v>
      </c>
      <c r="O479" s="72"/>
      <c r="P479" s="219">
        <f>O479*H479</f>
        <v>0</v>
      </c>
      <c r="Q479" s="219">
        <v>1.5E-3</v>
      </c>
      <c r="R479" s="219">
        <f>Q479*H479</f>
        <v>9.0000000000000011E-3</v>
      </c>
      <c r="S479" s="219">
        <v>0</v>
      </c>
      <c r="T479" s="220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21" t="s">
        <v>264</v>
      </c>
      <c r="AT479" s="221" t="s">
        <v>169</v>
      </c>
      <c r="AU479" s="221" t="s">
        <v>85</v>
      </c>
      <c r="AY479" s="18" t="s">
        <v>167</v>
      </c>
      <c r="BE479" s="222">
        <f>IF(N479="základní",J479,0)</f>
        <v>0</v>
      </c>
      <c r="BF479" s="222">
        <f>IF(N479="snížená",J479,0)</f>
        <v>0</v>
      </c>
      <c r="BG479" s="222">
        <f>IF(N479="zákl. přenesená",J479,0)</f>
        <v>0</v>
      </c>
      <c r="BH479" s="222">
        <f>IF(N479="sníž. přenesená",J479,0)</f>
        <v>0</v>
      </c>
      <c r="BI479" s="222">
        <f>IF(N479="nulová",J479,0)</f>
        <v>0</v>
      </c>
      <c r="BJ479" s="18" t="s">
        <v>83</v>
      </c>
      <c r="BK479" s="222">
        <f>ROUND(I479*H479,2)</f>
        <v>0</v>
      </c>
      <c r="BL479" s="18" t="s">
        <v>264</v>
      </c>
      <c r="BM479" s="221" t="s">
        <v>819</v>
      </c>
    </row>
    <row r="480" spans="1:65" s="2" customFormat="1" ht="24" customHeight="1">
      <c r="A480" s="35"/>
      <c r="B480" s="36"/>
      <c r="C480" s="210" t="s">
        <v>820</v>
      </c>
      <c r="D480" s="210" t="s">
        <v>169</v>
      </c>
      <c r="E480" s="211" t="s">
        <v>821</v>
      </c>
      <c r="F480" s="212" t="s">
        <v>822</v>
      </c>
      <c r="G480" s="213" t="s">
        <v>230</v>
      </c>
      <c r="H480" s="214">
        <v>0.27</v>
      </c>
      <c r="I480" s="215"/>
      <c r="J480" s="214">
        <f>ROUND(I480*H480,2)</f>
        <v>0</v>
      </c>
      <c r="K480" s="216"/>
      <c r="L480" s="40"/>
      <c r="M480" s="217" t="s">
        <v>1</v>
      </c>
      <c r="N480" s="218" t="s">
        <v>40</v>
      </c>
      <c r="O480" s="72"/>
      <c r="P480" s="219">
        <f>O480*H480</f>
        <v>0</v>
      </c>
      <c r="Q480" s="219">
        <v>0</v>
      </c>
      <c r="R480" s="219">
        <f>Q480*H480</f>
        <v>0</v>
      </c>
      <c r="S480" s="219">
        <v>0</v>
      </c>
      <c r="T480" s="220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221" t="s">
        <v>264</v>
      </c>
      <c r="AT480" s="221" t="s">
        <v>169</v>
      </c>
      <c r="AU480" s="221" t="s">
        <v>85</v>
      </c>
      <c r="AY480" s="18" t="s">
        <v>167</v>
      </c>
      <c r="BE480" s="222">
        <f>IF(N480="základní",J480,0)</f>
        <v>0</v>
      </c>
      <c r="BF480" s="222">
        <f>IF(N480="snížená",J480,0)</f>
        <v>0</v>
      </c>
      <c r="BG480" s="222">
        <f>IF(N480="zákl. přenesená",J480,0)</f>
        <v>0</v>
      </c>
      <c r="BH480" s="222">
        <f>IF(N480="sníž. přenesená",J480,0)</f>
        <v>0</v>
      </c>
      <c r="BI480" s="222">
        <f>IF(N480="nulová",J480,0)</f>
        <v>0</v>
      </c>
      <c r="BJ480" s="18" t="s">
        <v>83</v>
      </c>
      <c r="BK480" s="222">
        <f>ROUND(I480*H480,2)</f>
        <v>0</v>
      </c>
      <c r="BL480" s="18" t="s">
        <v>264</v>
      </c>
      <c r="BM480" s="221" t="s">
        <v>823</v>
      </c>
    </row>
    <row r="481" spans="1:65" s="12" customFormat="1" ht="22.9" customHeight="1">
      <c r="B481" s="194"/>
      <c r="C481" s="195"/>
      <c r="D481" s="196" t="s">
        <v>74</v>
      </c>
      <c r="E481" s="208" t="s">
        <v>824</v>
      </c>
      <c r="F481" s="208" t="s">
        <v>825</v>
      </c>
      <c r="G481" s="195"/>
      <c r="H481" s="195"/>
      <c r="I481" s="198"/>
      <c r="J481" s="209">
        <f>BK481</f>
        <v>0</v>
      </c>
      <c r="K481" s="195"/>
      <c r="L481" s="200"/>
      <c r="M481" s="201"/>
      <c r="N481" s="202"/>
      <c r="O481" s="202"/>
      <c r="P481" s="203">
        <f>SUM(P482:P490)</f>
        <v>0</v>
      </c>
      <c r="Q481" s="202"/>
      <c r="R481" s="203">
        <f>SUM(R482:R490)</f>
        <v>0.18375</v>
      </c>
      <c r="S481" s="202"/>
      <c r="T481" s="204">
        <f>SUM(T482:T490)</f>
        <v>0</v>
      </c>
      <c r="AR481" s="205" t="s">
        <v>85</v>
      </c>
      <c r="AT481" s="206" t="s">
        <v>74</v>
      </c>
      <c r="AU481" s="206" t="s">
        <v>83</v>
      </c>
      <c r="AY481" s="205" t="s">
        <v>167</v>
      </c>
      <c r="BK481" s="207">
        <f>SUM(BK482:BK490)</f>
        <v>0</v>
      </c>
    </row>
    <row r="482" spans="1:65" s="2" customFormat="1" ht="24" customHeight="1">
      <c r="A482" s="35"/>
      <c r="B482" s="36"/>
      <c r="C482" s="210" t="s">
        <v>826</v>
      </c>
      <c r="D482" s="210" t="s">
        <v>169</v>
      </c>
      <c r="E482" s="211" t="s">
        <v>827</v>
      </c>
      <c r="F482" s="212" t="s">
        <v>828</v>
      </c>
      <c r="G482" s="213" t="s">
        <v>236</v>
      </c>
      <c r="H482" s="214">
        <v>24</v>
      </c>
      <c r="I482" s="215"/>
      <c r="J482" s="214">
        <f>ROUND(I482*H482,2)</f>
        <v>0</v>
      </c>
      <c r="K482" s="216"/>
      <c r="L482" s="40"/>
      <c r="M482" s="217" t="s">
        <v>1</v>
      </c>
      <c r="N482" s="218" t="s">
        <v>40</v>
      </c>
      <c r="O482" s="72"/>
      <c r="P482" s="219">
        <f>O482*H482</f>
        <v>0</v>
      </c>
      <c r="Q482" s="219">
        <v>0</v>
      </c>
      <c r="R482" s="219">
        <f>Q482*H482</f>
        <v>0</v>
      </c>
      <c r="S482" s="219">
        <v>0</v>
      </c>
      <c r="T482" s="220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21" t="s">
        <v>264</v>
      </c>
      <c r="AT482" s="221" t="s">
        <v>169</v>
      </c>
      <c r="AU482" s="221" t="s">
        <v>85</v>
      </c>
      <c r="AY482" s="18" t="s">
        <v>167</v>
      </c>
      <c r="BE482" s="222">
        <f>IF(N482="základní",J482,0)</f>
        <v>0</v>
      </c>
      <c r="BF482" s="222">
        <f>IF(N482="snížená",J482,0)</f>
        <v>0</v>
      </c>
      <c r="BG482" s="222">
        <f>IF(N482="zákl. přenesená",J482,0)</f>
        <v>0</v>
      </c>
      <c r="BH482" s="222">
        <f>IF(N482="sníž. přenesená",J482,0)</f>
        <v>0</v>
      </c>
      <c r="BI482" s="222">
        <f>IF(N482="nulová",J482,0)</f>
        <v>0</v>
      </c>
      <c r="BJ482" s="18" t="s">
        <v>83</v>
      </c>
      <c r="BK482" s="222">
        <f>ROUND(I482*H482,2)</f>
        <v>0</v>
      </c>
      <c r="BL482" s="18" t="s">
        <v>264</v>
      </c>
      <c r="BM482" s="221" t="s">
        <v>829</v>
      </c>
    </row>
    <row r="483" spans="1:65" s="13" customFormat="1" ht="11.25">
      <c r="B483" s="223"/>
      <c r="C483" s="224"/>
      <c r="D483" s="225" t="s">
        <v>175</v>
      </c>
      <c r="E483" s="226" t="s">
        <v>1</v>
      </c>
      <c r="F483" s="227" t="s">
        <v>830</v>
      </c>
      <c r="G483" s="224"/>
      <c r="H483" s="226" t="s">
        <v>1</v>
      </c>
      <c r="I483" s="228"/>
      <c r="J483" s="224"/>
      <c r="K483" s="224"/>
      <c r="L483" s="229"/>
      <c r="M483" s="230"/>
      <c r="N483" s="231"/>
      <c r="O483" s="231"/>
      <c r="P483" s="231"/>
      <c r="Q483" s="231"/>
      <c r="R483" s="231"/>
      <c r="S483" s="231"/>
      <c r="T483" s="232"/>
      <c r="AT483" s="233" t="s">
        <v>175</v>
      </c>
      <c r="AU483" s="233" t="s">
        <v>85</v>
      </c>
      <c r="AV483" s="13" t="s">
        <v>83</v>
      </c>
      <c r="AW483" s="13" t="s">
        <v>31</v>
      </c>
      <c r="AX483" s="13" t="s">
        <v>75</v>
      </c>
      <c r="AY483" s="233" t="s">
        <v>167</v>
      </c>
    </row>
    <row r="484" spans="1:65" s="14" customFormat="1" ht="11.25">
      <c r="B484" s="234"/>
      <c r="C484" s="235"/>
      <c r="D484" s="225" t="s">
        <v>175</v>
      </c>
      <c r="E484" s="236" t="s">
        <v>1</v>
      </c>
      <c r="F484" s="237" t="s">
        <v>831</v>
      </c>
      <c r="G484" s="235"/>
      <c r="H484" s="238">
        <v>15.36</v>
      </c>
      <c r="I484" s="239"/>
      <c r="J484" s="235"/>
      <c r="K484" s="235"/>
      <c r="L484" s="240"/>
      <c r="M484" s="241"/>
      <c r="N484" s="242"/>
      <c r="O484" s="242"/>
      <c r="P484" s="242"/>
      <c r="Q484" s="242"/>
      <c r="R484" s="242"/>
      <c r="S484" s="242"/>
      <c r="T484" s="243"/>
      <c r="AT484" s="244" t="s">
        <v>175</v>
      </c>
      <c r="AU484" s="244" t="s">
        <v>85</v>
      </c>
      <c r="AV484" s="14" t="s">
        <v>85</v>
      </c>
      <c r="AW484" s="14" t="s">
        <v>31</v>
      </c>
      <c r="AX484" s="14" t="s">
        <v>75</v>
      </c>
      <c r="AY484" s="244" t="s">
        <v>167</v>
      </c>
    </row>
    <row r="485" spans="1:65" s="13" customFormat="1" ht="11.25">
      <c r="B485" s="223"/>
      <c r="C485" s="224"/>
      <c r="D485" s="225" t="s">
        <v>175</v>
      </c>
      <c r="E485" s="226" t="s">
        <v>1</v>
      </c>
      <c r="F485" s="227" t="s">
        <v>832</v>
      </c>
      <c r="G485" s="224"/>
      <c r="H485" s="226" t="s">
        <v>1</v>
      </c>
      <c r="I485" s="228"/>
      <c r="J485" s="224"/>
      <c r="K485" s="224"/>
      <c r="L485" s="229"/>
      <c r="M485" s="230"/>
      <c r="N485" s="231"/>
      <c r="O485" s="231"/>
      <c r="P485" s="231"/>
      <c r="Q485" s="231"/>
      <c r="R485" s="231"/>
      <c r="S485" s="231"/>
      <c r="T485" s="232"/>
      <c r="AT485" s="233" t="s">
        <v>175</v>
      </c>
      <c r="AU485" s="233" t="s">
        <v>85</v>
      </c>
      <c r="AV485" s="13" t="s">
        <v>83</v>
      </c>
      <c r="AW485" s="13" t="s">
        <v>31</v>
      </c>
      <c r="AX485" s="13" t="s">
        <v>75</v>
      </c>
      <c r="AY485" s="233" t="s">
        <v>167</v>
      </c>
    </row>
    <row r="486" spans="1:65" s="14" customFormat="1" ht="11.25">
      <c r="B486" s="234"/>
      <c r="C486" s="235"/>
      <c r="D486" s="225" t="s">
        <v>175</v>
      </c>
      <c r="E486" s="236" t="s">
        <v>1</v>
      </c>
      <c r="F486" s="237" t="s">
        <v>833</v>
      </c>
      <c r="G486" s="235"/>
      <c r="H486" s="238">
        <v>8.64</v>
      </c>
      <c r="I486" s="239"/>
      <c r="J486" s="235"/>
      <c r="K486" s="235"/>
      <c r="L486" s="240"/>
      <c r="M486" s="241"/>
      <c r="N486" s="242"/>
      <c r="O486" s="242"/>
      <c r="P486" s="242"/>
      <c r="Q486" s="242"/>
      <c r="R486" s="242"/>
      <c r="S486" s="242"/>
      <c r="T486" s="243"/>
      <c r="AT486" s="244" t="s">
        <v>175</v>
      </c>
      <c r="AU486" s="244" t="s">
        <v>85</v>
      </c>
      <c r="AV486" s="14" t="s">
        <v>85</v>
      </c>
      <c r="AW486" s="14" t="s">
        <v>31</v>
      </c>
      <c r="AX486" s="14" t="s">
        <v>75</v>
      </c>
      <c r="AY486" s="244" t="s">
        <v>167</v>
      </c>
    </row>
    <row r="487" spans="1:65" s="15" customFormat="1" ht="11.25">
      <c r="B487" s="245"/>
      <c r="C487" s="246"/>
      <c r="D487" s="225" t="s">
        <v>175</v>
      </c>
      <c r="E487" s="247" t="s">
        <v>1</v>
      </c>
      <c r="F487" s="248" t="s">
        <v>202</v>
      </c>
      <c r="G487" s="246"/>
      <c r="H487" s="249">
        <v>24</v>
      </c>
      <c r="I487" s="250"/>
      <c r="J487" s="246"/>
      <c r="K487" s="246"/>
      <c r="L487" s="251"/>
      <c r="M487" s="252"/>
      <c r="N487" s="253"/>
      <c r="O487" s="253"/>
      <c r="P487" s="253"/>
      <c r="Q487" s="253"/>
      <c r="R487" s="253"/>
      <c r="S487" s="253"/>
      <c r="T487" s="254"/>
      <c r="AT487" s="255" t="s">
        <v>175</v>
      </c>
      <c r="AU487" s="255" t="s">
        <v>85</v>
      </c>
      <c r="AV487" s="15" t="s">
        <v>173</v>
      </c>
      <c r="AW487" s="15" t="s">
        <v>31</v>
      </c>
      <c r="AX487" s="15" t="s">
        <v>83</v>
      </c>
      <c r="AY487" s="255" t="s">
        <v>167</v>
      </c>
    </row>
    <row r="488" spans="1:65" s="2" customFormat="1" ht="24" customHeight="1">
      <c r="A488" s="35"/>
      <c r="B488" s="36"/>
      <c r="C488" s="256" t="s">
        <v>834</v>
      </c>
      <c r="D488" s="256" t="s">
        <v>245</v>
      </c>
      <c r="E488" s="257" t="s">
        <v>835</v>
      </c>
      <c r="F488" s="258" t="s">
        <v>836</v>
      </c>
      <c r="G488" s="259" t="s">
        <v>236</v>
      </c>
      <c r="H488" s="260">
        <v>25</v>
      </c>
      <c r="I488" s="261"/>
      <c r="J488" s="260">
        <f>ROUND(I488*H488,2)</f>
        <v>0</v>
      </c>
      <c r="K488" s="262"/>
      <c r="L488" s="263"/>
      <c r="M488" s="264" t="s">
        <v>1</v>
      </c>
      <c r="N488" s="265" t="s">
        <v>40</v>
      </c>
      <c r="O488" s="72"/>
      <c r="P488" s="219">
        <f>O488*H488</f>
        <v>0</v>
      </c>
      <c r="Q488" s="219">
        <v>7.3499999999999998E-3</v>
      </c>
      <c r="R488" s="219">
        <f>Q488*H488</f>
        <v>0.18375</v>
      </c>
      <c r="S488" s="219">
        <v>0</v>
      </c>
      <c r="T488" s="220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21" t="s">
        <v>359</v>
      </c>
      <c r="AT488" s="221" t="s">
        <v>245</v>
      </c>
      <c r="AU488" s="221" t="s">
        <v>85</v>
      </c>
      <c r="AY488" s="18" t="s">
        <v>167</v>
      </c>
      <c r="BE488" s="222">
        <f>IF(N488="základní",J488,0)</f>
        <v>0</v>
      </c>
      <c r="BF488" s="222">
        <f>IF(N488="snížená",J488,0)</f>
        <v>0</v>
      </c>
      <c r="BG488" s="222">
        <f>IF(N488="zákl. přenesená",J488,0)</f>
        <v>0</v>
      </c>
      <c r="BH488" s="222">
        <f>IF(N488="sníž. přenesená",J488,0)</f>
        <v>0</v>
      </c>
      <c r="BI488" s="222">
        <f>IF(N488="nulová",J488,0)</f>
        <v>0</v>
      </c>
      <c r="BJ488" s="18" t="s">
        <v>83</v>
      </c>
      <c r="BK488" s="222">
        <f>ROUND(I488*H488,2)</f>
        <v>0</v>
      </c>
      <c r="BL488" s="18" t="s">
        <v>264</v>
      </c>
      <c r="BM488" s="221" t="s">
        <v>837</v>
      </c>
    </row>
    <row r="489" spans="1:65" s="14" customFormat="1" ht="11.25">
      <c r="B489" s="234"/>
      <c r="C489" s="235"/>
      <c r="D489" s="225" t="s">
        <v>175</v>
      </c>
      <c r="E489" s="236" t="s">
        <v>1</v>
      </c>
      <c r="F489" s="237" t="s">
        <v>838</v>
      </c>
      <c r="G489" s="235"/>
      <c r="H489" s="238">
        <v>25</v>
      </c>
      <c r="I489" s="239"/>
      <c r="J489" s="235"/>
      <c r="K489" s="235"/>
      <c r="L489" s="240"/>
      <c r="M489" s="241"/>
      <c r="N489" s="242"/>
      <c r="O489" s="242"/>
      <c r="P489" s="242"/>
      <c r="Q489" s="242"/>
      <c r="R489" s="242"/>
      <c r="S489" s="242"/>
      <c r="T489" s="243"/>
      <c r="AT489" s="244" t="s">
        <v>175</v>
      </c>
      <c r="AU489" s="244" t="s">
        <v>85</v>
      </c>
      <c r="AV489" s="14" t="s">
        <v>85</v>
      </c>
      <c r="AW489" s="14" t="s">
        <v>31</v>
      </c>
      <c r="AX489" s="14" t="s">
        <v>83</v>
      </c>
      <c r="AY489" s="244" t="s">
        <v>167</v>
      </c>
    </row>
    <row r="490" spans="1:65" s="2" customFormat="1" ht="24" customHeight="1">
      <c r="A490" s="35"/>
      <c r="B490" s="36"/>
      <c r="C490" s="210" t="s">
        <v>839</v>
      </c>
      <c r="D490" s="210" t="s">
        <v>169</v>
      </c>
      <c r="E490" s="211" t="s">
        <v>840</v>
      </c>
      <c r="F490" s="212" t="s">
        <v>841</v>
      </c>
      <c r="G490" s="213" t="s">
        <v>230</v>
      </c>
      <c r="H490" s="214">
        <v>0.18</v>
      </c>
      <c r="I490" s="215"/>
      <c r="J490" s="214">
        <f>ROUND(I490*H490,2)</f>
        <v>0</v>
      </c>
      <c r="K490" s="216"/>
      <c r="L490" s="40"/>
      <c r="M490" s="217" t="s">
        <v>1</v>
      </c>
      <c r="N490" s="218" t="s">
        <v>40</v>
      </c>
      <c r="O490" s="72"/>
      <c r="P490" s="219">
        <f>O490*H490</f>
        <v>0</v>
      </c>
      <c r="Q490" s="219">
        <v>0</v>
      </c>
      <c r="R490" s="219">
        <f>Q490*H490</f>
        <v>0</v>
      </c>
      <c r="S490" s="219">
        <v>0</v>
      </c>
      <c r="T490" s="220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221" t="s">
        <v>264</v>
      </c>
      <c r="AT490" s="221" t="s">
        <v>169</v>
      </c>
      <c r="AU490" s="221" t="s">
        <v>85</v>
      </c>
      <c r="AY490" s="18" t="s">
        <v>167</v>
      </c>
      <c r="BE490" s="222">
        <f>IF(N490="základní",J490,0)</f>
        <v>0</v>
      </c>
      <c r="BF490" s="222">
        <f>IF(N490="snížená",J490,0)</f>
        <v>0</v>
      </c>
      <c r="BG490" s="222">
        <f>IF(N490="zákl. přenesená",J490,0)</f>
        <v>0</v>
      </c>
      <c r="BH490" s="222">
        <f>IF(N490="sníž. přenesená",J490,0)</f>
        <v>0</v>
      </c>
      <c r="BI490" s="222">
        <f>IF(N490="nulová",J490,0)</f>
        <v>0</v>
      </c>
      <c r="BJ490" s="18" t="s">
        <v>83</v>
      </c>
      <c r="BK490" s="222">
        <f>ROUND(I490*H490,2)</f>
        <v>0</v>
      </c>
      <c r="BL490" s="18" t="s">
        <v>264</v>
      </c>
      <c r="BM490" s="221" t="s">
        <v>842</v>
      </c>
    </row>
    <row r="491" spans="1:65" s="12" customFormat="1" ht="22.9" customHeight="1">
      <c r="B491" s="194"/>
      <c r="C491" s="195"/>
      <c r="D491" s="196" t="s">
        <v>74</v>
      </c>
      <c r="E491" s="208" t="s">
        <v>843</v>
      </c>
      <c r="F491" s="208" t="s">
        <v>844</v>
      </c>
      <c r="G491" s="195"/>
      <c r="H491" s="195"/>
      <c r="I491" s="198"/>
      <c r="J491" s="209">
        <f>BK491</f>
        <v>0</v>
      </c>
      <c r="K491" s="195"/>
      <c r="L491" s="200"/>
      <c r="M491" s="201"/>
      <c r="N491" s="202"/>
      <c r="O491" s="202"/>
      <c r="P491" s="203">
        <f>SUM(P492:P521)</f>
        <v>0</v>
      </c>
      <c r="Q491" s="202"/>
      <c r="R491" s="203">
        <f>SUM(R492:R521)</f>
        <v>4.1473459999999998</v>
      </c>
      <c r="S491" s="202"/>
      <c r="T491" s="204">
        <f>SUM(T492:T521)</f>
        <v>0</v>
      </c>
      <c r="AR491" s="205" t="s">
        <v>85</v>
      </c>
      <c r="AT491" s="206" t="s">
        <v>74</v>
      </c>
      <c r="AU491" s="206" t="s">
        <v>83</v>
      </c>
      <c r="AY491" s="205" t="s">
        <v>167</v>
      </c>
      <c r="BK491" s="207">
        <f>SUM(BK492:BK521)</f>
        <v>0</v>
      </c>
    </row>
    <row r="492" spans="1:65" s="2" customFormat="1" ht="24" customHeight="1">
      <c r="A492" s="35"/>
      <c r="B492" s="36"/>
      <c r="C492" s="210" t="s">
        <v>845</v>
      </c>
      <c r="D492" s="210" t="s">
        <v>169</v>
      </c>
      <c r="E492" s="211" t="s">
        <v>846</v>
      </c>
      <c r="F492" s="212" t="s">
        <v>847</v>
      </c>
      <c r="G492" s="213" t="s">
        <v>236</v>
      </c>
      <c r="H492" s="214">
        <v>92</v>
      </c>
      <c r="I492" s="215"/>
      <c r="J492" s="214">
        <f>ROUND(I492*H492,2)</f>
        <v>0</v>
      </c>
      <c r="K492" s="216"/>
      <c r="L492" s="40"/>
      <c r="M492" s="217" t="s">
        <v>1</v>
      </c>
      <c r="N492" s="218" t="s">
        <v>40</v>
      </c>
      <c r="O492" s="72"/>
      <c r="P492" s="219">
        <f>O492*H492</f>
        <v>0</v>
      </c>
      <c r="Q492" s="219">
        <v>9.1000000000000004E-3</v>
      </c>
      <c r="R492" s="219">
        <f>Q492*H492</f>
        <v>0.83720000000000006</v>
      </c>
      <c r="S492" s="219">
        <v>0</v>
      </c>
      <c r="T492" s="220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21" t="s">
        <v>264</v>
      </c>
      <c r="AT492" s="221" t="s">
        <v>169</v>
      </c>
      <c r="AU492" s="221" t="s">
        <v>85</v>
      </c>
      <c r="AY492" s="18" t="s">
        <v>167</v>
      </c>
      <c r="BE492" s="222">
        <f>IF(N492="základní",J492,0)</f>
        <v>0</v>
      </c>
      <c r="BF492" s="222">
        <f>IF(N492="snížená",J492,0)</f>
        <v>0</v>
      </c>
      <c r="BG492" s="222">
        <f>IF(N492="zákl. přenesená",J492,0)</f>
        <v>0</v>
      </c>
      <c r="BH492" s="222">
        <f>IF(N492="sníž. přenesená",J492,0)</f>
        <v>0</v>
      </c>
      <c r="BI492" s="222">
        <f>IF(N492="nulová",J492,0)</f>
        <v>0</v>
      </c>
      <c r="BJ492" s="18" t="s">
        <v>83</v>
      </c>
      <c r="BK492" s="222">
        <f>ROUND(I492*H492,2)</f>
        <v>0</v>
      </c>
      <c r="BL492" s="18" t="s">
        <v>264</v>
      </c>
      <c r="BM492" s="221" t="s">
        <v>848</v>
      </c>
    </row>
    <row r="493" spans="1:65" s="13" customFormat="1" ht="11.25">
      <c r="B493" s="223"/>
      <c r="C493" s="224"/>
      <c r="D493" s="225" t="s">
        <v>175</v>
      </c>
      <c r="E493" s="226" t="s">
        <v>1</v>
      </c>
      <c r="F493" s="227" t="s">
        <v>849</v>
      </c>
      <c r="G493" s="224"/>
      <c r="H493" s="226" t="s">
        <v>1</v>
      </c>
      <c r="I493" s="228"/>
      <c r="J493" s="224"/>
      <c r="K493" s="224"/>
      <c r="L493" s="229"/>
      <c r="M493" s="230"/>
      <c r="N493" s="231"/>
      <c r="O493" s="231"/>
      <c r="P493" s="231"/>
      <c r="Q493" s="231"/>
      <c r="R493" s="231"/>
      <c r="S493" s="231"/>
      <c r="T493" s="232"/>
      <c r="AT493" s="233" t="s">
        <v>175</v>
      </c>
      <c r="AU493" s="233" t="s">
        <v>85</v>
      </c>
      <c r="AV493" s="13" t="s">
        <v>83</v>
      </c>
      <c r="AW493" s="13" t="s">
        <v>31</v>
      </c>
      <c r="AX493" s="13" t="s">
        <v>75</v>
      </c>
      <c r="AY493" s="233" t="s">
        <v>167</v>
      </c>
    </row>
    <row r="494" spans="1:65" s="14" customFormat="1" ht="11.25">
      <c r="B494" s="234"/>
      <c r="C494" s="235"/>
      <c r="D494" s="225" t="s">
        <v>175</v>
      </c>
      <c r="E494" s="236" t="s">
        <v>1</v>
      </c>
      <c r="F494" s="237" t="s">
        <v>745</v>
      </c>
      <c r="G494" s="235"/>
      <c r="H494" s="238">
        <v>92</v>
      </c>
      <c r="I494" s="239"/>
      <c r="J494" s="235"/>
      <c r="K494" s="235"/>
      <c r="L494" s="240"/>
      <c r="M494" s="241"/>
      <c r="N494" s="242"/>
      <c r="O494" s="242"/>
      <c r="P494" s="242"/>
      <c r="Q494" s="242"/>
      <c r="R494" s="242"/>
      <c r="S494" s="242"/>
      <c r="T494" s="243"/>
      <c r="AT494" s="244" t="s">
        <v>175</v>
      </c>
      <c r="AU494" s="244" t="s">
        <v>85</v>
      </c>
      <c r="AV494" s="14" t="s">
        <v>85</v>
      </c>
      <c r="AW494" s="14" t="s">
        <v>31</v>
      </c>
      <c r="AX494" s="14" t="s">
        <v>83</v>
      </c>
      <c r="AY494" s="244" t="s">
        <v>167</v>
      </c>
    </row>
    <row r="495" spans="1:65" s="2" customFormat="1" ht="24" customHeight="1">
      <c r="A495" s="35"/>
      <c r="B495" s="36"/>
      <c r="C495" s="210" t="s">
        <v>850</v>
      </c>
      <c r="D495" s="210" t="s">
        <v>169</v>
      </c>
      <c r="E495" s="211" t="s">
        <v>851</v>
      </c>
      <c r="F495" s="212" t="s">
        <v>852</v>
      </c>
      <c r="G495" s="213" t="s">
        <v>338</v>
      </c>
      <c r="H495" s="214">
        <v>49.9</v>
      </c>
      <c r="I495" s="215"/>
      <c r="J495" s="214">
        <f>ROUND(I495*H495,2)</f>
        <v>0</v>
      </c>
      <c r="K495" s="216"/>
      <c r="L495" s="40"/>
      <c r="M495" s="217" t="s">
        <v>1</v>
      </c>
      <c r="N495" s="218" t="s">
        <v>40</v>
      </c>
      <c r="O495" s="72"/>
      <c r="P495" s="219">
        <f>O495*H495</f>
        <v>0</v>
      </c>
      <c r="Q495" s="219">
        <v>5.8E-4</v>
      </c>
      <c r="R495" s="219">
        <f>Q495*H495</f>
        <v>2.8941999999999999E-2</v>
      </c>
      <c r="S495" s="219">
        <v>0</v>
      </c>
      <c r="T495" s="220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21" t="s">
        <v>264</v>
      </c>
      <c r="AT495" s="221" t="s">
        <v>169</v>
      </c>
      <c r="AU495" s="221" t="s">
        <v>85</v>
      </c>
      <c r="AY495" s="18" t="s">
        <v>167</v>
      </c>
      <c r="BE495" s="222">
        <f>IF(N495="základní",J495,0)</f>
        <v>0</v>
      </c>
      <c r="BF495" s="222">
        <f>IF(N495="snížená",J495,0)</f>
        <v>0</v>
      </c>
      <c r="BG495" s="222">
        <f>IF(N495="zákl. přenesená",J495,0)</f>
        <v>0</v>
      </c>
      <c r="BH495" s="222">
        <f>IF(N495="sníž. přenesená",J495,0)</f>
        <v>0</v>
      </c>
      <c r="BI495" s="222">
        <f>IF(N495="nulová",J495,0)</f>
        <v>0</v>
      </c>
      <c r="BJ495" s="18" t="s">
        <v>83</v>
      </c>
      <c r="BK495" s="222">
        <f>ROUND(I495*H495,2)</f>
        <v>0</v>
      </c>
      <c r="BL495" s="18" t="s">
        <v>264</v>
      </c>
      <c r="BM495" s="221" t="s">
        <v>853</v>
      </c>
    </row>
    <row r="496" spans="1:65" s="14" customFormat="1" ht="11.25">
      <c r="B496" s="234"/>
      <c r="C496" s="235"/>
      <c r="D496" s="225" t="s">
        <v>175</v>
      </c>
      <c r="E496" s="236" t="s">
        <v>1</v>
      </c>
      <c r="F496" s="237" t="s">
        <v>854</v>
      </c>
      <c r="G496" s="235"/>
      <c r="H496" s="238">
        <v>11.5</v>
      </c>
      <c r="I496" s="239"/>
      <c r="J496" s="235"/>
      <c r="K496" s="235"/>
      <c r="L496" s="240"/>
      <c r="M496" s="241"/>
      <c r="N496" s="242"/>
      <c r="O496" s="242"/>
      <c r="P496" s="242"/>
      <c r="Q496" s="242"/>
      <c r="R496" s="242"/>
      <c r="S496" s="242"/>
      <c r="T496" s="243"/>
      <c r="AT496" s="244" t="s">
        <v>175</v>
      </c>
      <c r="AU496" s="244" t="s">
        <v>85</v>
      </c>
      <c r="AV496" s="14" t="s">
        <v>85</v>
      </c>
      <c r="AW496" s="14" t="s">
        <v>31</v>
      </c>
      <c r="AX496" s="14" t="s">
        <v>75</v>
      </c>
      <c r="AY496" s="244" t="s">
        <v>167</v>
      </c>
    </row>
    <row r="497" spans="1:65" s="14" customFormat="1" ht="11.25">
      <c r="B497" s="234"/>
      <c r="C497" s="235"/>
      <c r="D497" s="225" t="s">
        <v>175</v>
      </c>
      <c r="E497" s="236" t="s">
        <v>1</v>
      </c>
      <c r="F497" s="237" t="s">
        <v>855</v>
      </c>
      <c r="G497" s="235"/>
      <c r="H497" s="238">
        <v>13.3</v>
      </c>
      <c r="I497" s="239"/>
      <c r="J497" s="235"/>
      <c r="K497" s="235"/>
      <c r="L497" s="240"/>
      <c r="M497" s="241"/>
      <c r="N497" s="242"/>
      <c r="O497" s="242"/>
      <c r="P497" s="242"/>
      <c r="Q497" s="242"/>
      <c r="R497" s="242"/>
      <c r="S497" s="242"/>
      <c r="T497" s="243"/>
      <c r="AT497" s="244" t="s">
        <v>175</v>
      </c>
      <c r="AU497" s="244" t="s">
        <v>85</v>
      </c>
      <c r="AV497" s="14" t="s">
        <v>85</v>
      </c>
      <c r="AW497" s="14" t="s">
        <v>31</v>
      </c>
      <c r="AX497" s="14" t="s">
        <v>75</v>
      </c>
      <c r="AY497" s="244" t="s">
        <v>167</v>
      </c>
    </row>
    <row r="498" spans="1:65" s="14" customFormat="1" ht="11.25">
      <c r="B498" s="234"/>
      <c r="C498" s="235"/>
      <c r="D498" s="225" t="s">
        <v>175</v>
      </c>
      <c r="E498" s="236" t="s">
        <v>1</v>
      </c>
      <c r="F498" s="237" t="s">
        <v>856</v>
      </c>
      <c r="G498" s="235"/>
      <c r="H498" s="238">
        <v>25.1</v>
      </c>
      <c r="I498" s="239"/>
      <c r="J498" s="235"/>
      <c r="K498" s="235"/>
      <c r="L498" s="240"/>
      <c r="M498" s="241"/>
      <c r="N498" s="242"/>
      <c r="O498" s="242"/>
      <c r="P498" s="242"/>
      <c r="Q498" s="242"/>
      <c r="R498" s="242"/>
      <c r="S498" s="242"/>
      <c r="T498" s="243"/>
      <c r="AT498" s="244" t="s">
        <v>175</v>
      </c>
      <c r="AU498" s="244" t="s">
        <v>85</v>
      </c>
      <c r="AV498" s="14" t="s">
        <v>85</v>
      </c>
      <c r="AW498" s="14" t="s">
        <v>31</v>
      </c>
      <c r="AX498" s="14" t="s">
        <v>75</v>
      </c>
      <c r="AY498" s="244" t="s">
        <v>167</v>
      </c>
    </row>
    <row r="499" spans="1:65" s="15" customFormat="1" ht="11.25">
      <c r="B499" s="245"/>
      <c r="C499" s="246"/>
      <c r="D499" s="225" t="s">
        <v>175</v>
      </c>
      <c r="E499" s="247" t="s">
        <v>1</v>
      </c>
      <c r="F499" s="248" t="s">
        <v>202</v>
      </c>
      <c r="G499" s="246"/>
      <c r="H499" s="249">
        <v>49.9</v>
      </c>
      <c r="I499" s="250"/>
      <c r="J499" s="246"/>
      <c r="K499" s="246"/>
      <c r="L499" s="251"/>
      <c r="M499" s="252"/>
      <c r="N499" s="253"/>
      <c r="O499" s="253"/>
      <c r="P499" s="253"/>
      <c r="Q499" s="253"/>
      <c r="R499" s="253"/>
      <c r="S499" s="253"/>
      <c r="T499" s="254"/>
      <c r="AT499" s="255" t="s">
        <v>175</v>
      </c>
      <c r="AU499" s="255" t="s">
        <v>85</v>
      </c>
      <c r="AV499" s="15" t="s">
        <v>173</v>
      </c>
      <c r="AW499" s="15" t="s">
        <v>31</v>
      </c>
      <c r="AX499" s="15" t="s">
        <v>83</v>
      </c>
      <c r="AY499" s="255" t="s">
        <v>167</v>
      </c>
    </row>
    <row r="500" spans="1:65" s="2" customFormat="1" ht="16.5" customHeight="1">
      <c r="A500" s="35"/>
      <c r="B500" s="36"/>
      <c r="C500" s="256" t="s">
        <v>857</v>
      </c>
      <c r="D500" s="256" t="s">
        <v>245</v>
      </c>
      <c r="E500" s="257" t="s">
        <v>858</v>
      </c>
      <c r="F500" s="258" t="s">
        <v>859</v>
      </c>
      <c r="G500" s="259" t="s">
        <v>236</v>
      </c>
      <c r="H500" s="260">
        <v>107</v>
      </c>
      <c r="I500" s="261"/>
      <c r="J500" s="260">
        <f>ROUND(I500*H500,2)</f>
        <v>0</v>
      </c>
      <c r="K500" s="262"/>
      <c r="L500" s="263"/>
      <c r="M500" s="264" t="s">
        <v>1</v>
      </c>
      <c r="N500" s="265" t="s">
        <v>40</v>
      </c>
      <c r="O500" s="72"/>
      <c r="P500" s="219">
        <f>O500*H500</f>
        <v>0</v>
      </c>
      <c r="Q500" s="219">
        <v>1.7999999999999999E-2</v>
      </c>
      <c r="R500" s="219">
        <f>Q500*H500</f>
        <v>1.9259999999999999</v>
      </c>
      <c r="S500" s="219">
        <v>0</v>
      </c>
      <c r="T500" s="220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221" t="s">
        <v>359</v>
      </c>
      <c r="AT500" s="221" t="s">
        <v>245</v>
      </c>
      <c r="AU500" s="221" t="s">
        <v>85</v>
      </c>
      <c r="AY500" s="18" t="s">
        <v>167</v>
      </c>
      <c r="BE500" s="222">
        <f>IF(N500="základní",J500,0)</f>
        <v>0</v>
      </c>
      <c r="BF500" s="222">
        <f>IF(N500="snížená",J500,0)</f>
        <v>0</v>
      </c>
      <c r="BG500" s="222">
        <f>IF(N500="zákl. přenesená",J500,0)</f>
        <v>0</v>
      </c>
      <c r="BH500" s="222">
        <f>IF(N500="sníž. přenesená",J500,0)</f>
        <v>0</v>
      </c>
      <c r="BI500" s="222">
        <f>IF(N500="nulová",J500,0)</f>
        <v>0</v>
      </c>
      <c r="BJ500" s="18" t="s">
        <v>83</v>
      </c>
      <c r="BK500" s="222">
        <f>ROUND(I500*H500,2)</f>
        <v>0</v>
      </c>
      <c r="BL500" s="18" t="s">
        <v>264</v>
      </c>
      <c r="BM500" s="221" t="s">
        <v>860</v>
      </c>
    </row>
    <row r="501" spans="1:65" s="14" customFormat="1" ht="11.25">
      <c r="B501" s="234"/>
      <c r="C501" s="235"/>
      <c r="D501" s="225" t="s">
        <v>175</v>
      </c>
      <c r="E501" s="236" t="s">
        <v>1</v>
      </c>
      <c r="F501" s="237" t="s">
        <v>861</v>
      </c>
      <c r="G501" s="235"/>
      <c r="H501" s="238">
        <v>107</v>
      </c>
      <c r="I501" s="239"/>
      <c r="J501" s="235"/>
      <c r="K501" s="235"/>
      <c r="L501" s="240"/>
      <c r="M501" s="241"/>
      <c r="N501" s="242"/>
      <c r="O501" s="242"/>
      <c r="P501" s="242"/>
      <c r="Q501" s="242"/>
      <c r="R501" s="242"/>
      <c r="S501" s="242"/>
      <c r="T501" s="243"/>
      <c r="AT501" s="244" t="s">
        <v>175</v>
      </c>
      <c r="AU501" s="244" t="s">
        <v>85</v>
      </c>
      <c r="AV501" s="14" t="s">
        <v>85</v>
      </c>
      <c r="AW501" s="14" t="s">
        <v>31</v>
      </c>
      <c r="AX501" s="14" t="s">
        <v>83</v>
      </c>
      <c r="AY501" s="244" t="s">
        <v>167</v>
      </c>
    </row>
    <row r="502" spans="1:65" s="2" customFormat="1" ht="16.5" customHeight="1">
      <c r="A502" s="35"/>
      <c r="B502" s="36"/>
      <c r="C502" s="210" t="s">
        <v>862</v>
      </c>
      <c r="D502" s="210" t="s">
        <v>169</v>
      </c>
      <c r="E502" s="211" t="s">
        <v>863</v>
      </c>
      <c r="F502" s="212" t="s">
        <v>864</v>
      </c>
      <c r="G502" s="213" t="s">
        <v>236</v>
      </c>
      <c r="H502" s="214">
        <v>97</v>
      </c>
      <c r="I502" s="215"/>
      <c r="J502" s="214">
        <f>ROUND(I502*H502,2)</f>
        <v>0</v>
      </c>
      <c r="K502" s="216"/>
      <c r="L502" s="40"/>
      <c r="M502" s="217" t="s">
        <v>1</v>
      </c>
      <c r="N502" s="218" t="s">
        <v>40</v>
      </c>
      <c r="O502" s="72"/>
      <c r="P502" s="219">
        <f>O502*H502</f>
        <v>0</v>
      </c>
      <c r="Q502" s="219">
        <v>2.9999999999999997E-4</v>
      </c>
      <c r="R502" s="219">
        <f>Q502*H502</f>
        <v>2.9099999999999997E-2</v>
      </c>
      <c r="S502" s="219">
        <v>0</v>
      </c>
      <c r="T502" s="220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221" t="s">
        <v>264</v>
      </c>
      <c r="AT502" s="221" t="s">
        <v>169</v>
      </c>
      <c r="AU502" s="221" t="s">
        <v>85</v>
      </c>
      <c r="AY502" s="18" t="s">
        <v>167</v>
      </c>
      <c r="BE502" s="222">
        <f>IF(N502="základní",J502,0)</f>
        <v>0</v>
      </c>
      <c r="BF502" s="222">
        <f>IF(N502="snížená",J502,0)</f>
        <v>0</v>
      </c>
      <c r="BG502" s="222">
        <f>IF(N502="zákl. přenesená",J502,0)</f>
        <v>0</v>
      </c>
      <c r="BH502" s="222">
        <f>IF(N502="sníž. přenesená",J502,0)</f>
        <v>0</v>
      </c>
      <c r="BI502" s="222">
        <f>IF(N502="nulová",J502,0)</f>
        <v>0</v>
      </c>
      <c r="BJ502" s="18" t="s">
        <v>83</v>
      </c>
      <c r="BK502" s="222">
        <f>ROUND(I502*H502,2)</f>
        <v>0</v>
      </c>
      <c r="BL502" s="18" t="s">
        <v>264</v>
      </c>
      <c r="BM502" s="221" t="s">
        <v>865</v>
      </c>
    </row>
    <row r="503" spans="1:65" s="14" customFormat="1" ht="11.25">
      <c r="B503" s="234"/>
      <c r="C503" s="235"/>
      <c r="D503" s="225" t="s">
        <v>175</v>
      </c>
      <c r="E503" s="236" t="s">
        <v>1</v>
      </c>
      <c r="F503" s="237" t="s">
        <v>866</v>
      </c>
      <c r="G503" s="235"/>
      <c r="H503" s="238">
        <v>97</v>
      </c>
      <c r="I503" s="239"/>
      <c r="J503" s="235"/>
      <c r="K503" s="235"/>
      <c r="L503" s="240"/>
      <c r="M503" s="241"/>
      <c r="N503" s="242"/>
      <c r="O503" s="242"/>
      <c r="P503" s="242"/>
      <c r="Q503" s="242"/>
      <c r="R503" s="242"/>
      <c r="S503" s="242"/>
      <c r="T503" s="243"/>
      <c r="AT503" s="244" t="s">
        <v>175</v>
      </c>
      <c r="AU503" s="244" t="s">
        <v>85</v>
      </c>
      <c r="AV503" s="14" t="s">
        <v>85</v>
      </c>
      <c r="AW503" s="14" t="s">
        <v>31</v>
      </c>
      <c r="AX503" s="14" t="s">
        <v>83</v>
      </c>
      <c r="AY503" s="244" t="s">
        <v>167</v>
      </c>
    </row>
    <row r="504" spans="1:65" s="2" customFormat="1" ht="16.5" customHeight="1">
      <c r="A504" s="35"/>
      <c r="B504" s="36"/>
      <c r="C504" s="210" t="s">
        <v>867</v>
      </c>
      <c r="D504" s="210" t="s">
        <v>169</v>
      </c>
      <c r="E504" s="211" t="s">
        <v>868</v>
      </c>
      <c r="F504" s="212" t="s">
        <v>869</v>
      </c>
      <c r="G504" s="213" t="s">
        <v>338</v>
      </c>
      <c r="H504" s="214">
        <v>44.6</v>
      </c>
      <c r="I504" s="215"/>
      <c r="J504" s="214">
        <f>ROUND(I504*H504,2)</f>
        <v>0</v>
      </c>
      <c r="K504" s="216"/>
      <c r="L504" s="40"/>
      <c r="M504" s="217" t="s">
        <v>1</v>
      </c>
      <c r="N504" s="218" t="s">
        <v>40</v>
      </c>
      <c r="O504" s="72"/>
      <c r="P504" s="219">
        <f>O504*H504</f>
        <v>0</v>
      </c>
      <c r="Q504" s="219">
        <v>4.0000000000000002E-4</v>
      </c>
      <c r="R504" s="219">
        <f>Q504*H504</f>
        <v>1.7840000000000002E-2</v>
      </c>
      <c r="S504" s="219">
        <v>0</v>
      </c>
      <c r="T504" s="220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221" t="s">
        <v>264</v>
      </c>
      <c r="AT504" s="221" t="s">
        <v>169</v>
      </c>
      <c r="AU504" s="221" t="s">
        <v>85</v>
      </c>
      <c r="AY504" s="18" t="s">
        <v>167</v>
      </c>
      <c r="BE504" s="222">
        <f>IF(N504="základní",J504,0)</f>
        <v>0</v>
      </c>
      <c r="BF504" s="222">
        <f>IF(N504="snížená",J504,0)</f>
        <v>0</v>
      </c>
      <c r="BG504" s="222">
        <f>IF(N504="zákl. přenesená",J504,0)</f>
        <v>0</v>
      </c>
      <c r="BH504" s="222">
        <f>IF(N504="sníž. přenesená",J504,0)</f>
        <v>0</v>
      </c>
      <c r="BI504" s="222">
        <f>IF(N504="nulová",J504,0)</f>
        <v>0</v>
      </c>
      <c r="BJ504" s="18" t="s">
        <v>83</v>
      </c>
      <c r="BK504" s="222">
        <f>ROUND(I504*H504,2)</f>
        <v>0</v>
      </c>
      <c r="BL504" s="18" t="s">
        <v>264</v>
      </c>
      <c r="BM504" s="221" t="s">
        <v>870</v>
      </c>
    </row>
    <row r="505" spans="1:65" s="13" customFormat="1" ht="11.25">
      <c r="B505" s="223"/>
      <c r="C505" s="224"/>
      <c r="D505" s="225" t="s">
        <v>175</v>
      </c>
      <c r="E505" s="226" t="s">
        <v>1</v>
      </c>
      <c r="F505" s="227" t="s">
        <v>871</v>
      </c>
      <c r="G505" s="224"/>
      <c r="H505" s="226" t="s">
        <v>1</v>
      </c>
      <c r="I505" s="228"/>
      <c r="J505" s="224"/>
      <c r="K505" s="224"/>
      <c r="L505" s="229"/>
      <c r="M505" s="230"/>
      <c r="N505" s="231"/>
      <c r="O505" s="231"/>
      <c r="P505" s="231"/>
      <c r="Q505" s="231"/>
      <c r="R505" s="231"/>
      <c r="S505" s="231"/>
      <c r="T505" s="232"/>
      <c r="AT505" s="233" t="s">
        <v>175</v>
      </c>
      <c r="AU505" s="233" t="s">
        <v>85</v>
      </c>
      <c r="AV505" s="13" t="s">
        <v>83</v>
      </c>
      <c r="AW505" s="13" t="s">
        <v>31</v>
      </c>
      <c r="AX505" s="13" t="s">
        <v>75</v>
      </c>
      <c r="AY505" s="233" t="s">
        <v>167</v>
      </c>
    </row>
    <row r="506" spans="1:65" s="14" customFormat="1" ht="11.25">
      <c r="B506" s="234"/>
      <c r="C506" s="235"/>
      <c r="D506" s="225" t="s">
        <v>175</v>
      </c>
      <c r="E506" s="236" t="s">
        <v>1</v>
      </c>
      <c r="F506" s="237" t="s">
        <v>872</v>
      </c>
      <c r="G506" s="235"/>
      <c r="H506" s="238">
        <v>18.100000000000001</v>
      </c>
      <c r="I506" s="239"/>
      <c r="J506" s="235"/>
      <c r="K506" s="235"/>
      <c r="L506" s="240"/>
      <c r="M506" s="241"/>
      <c r="N506" s="242"/>
      <c r="O506" s="242"/>
      <c r="P506" s="242"/>
      <c r="Q506" s="242"/>
      <c r="R506" s="242"/>
      <c r="S506" s="242"/>
      <c r="T506" s="243"/>
      <c r="AT506" s="244" t="s">
        <v>175</v>
      </c>
      <c r="AU506" s="244" t="s">
        <v>85</v>
      </c>
      <c r="AV506" s="14" t="s">
        <v>85</v>
      </c>
      <c r="AW506" s="14" t="s">
        <v>31</v>
      </c>
      <c r="AX506" s="14" t="s">
        <v>75</v>
      </c>
      <c r="AY506" s="244" t="s">
        <v>167</v>
      </c>
    </row>
    <row r="507" spans="1:65" s="14" customFormat="1" ht="11.25">
      <c r="B507" s="234"/>
      <c r="C507" s="235"/>
      <c r="D507" s="225" t="s">
        <v>175</v>
      </c>
      <c r="E507" s="236" t="s">
        <v>1</v>
      </c>
      <c r="F507" s="237" t="s">
        <v>873</v>
      </c>
      <c r="G507" s="235"/>
      <c r="H507" s="238">
        <v>26.5</v>
      </c>
      <c r="I507" s="239"/>
      <c r="J507" s="235"/>
      <c r="K507" s="235"/>
      <c r="L507" s="240"/>
      <c r="M507" s="241"/>
      <c r="N507" s="242"/>
      <c r="O507" s="242"/>
      <c r="P507" s="242"/>
      <c r="Q507" s="242"/>
      <c r="R507" s="242"/>
      <c r="S507" s="242"/>
      <c r="T507" s="243"/>
      <c r="AT507" s="244" t="s">
        <v>175</v>
      </c>
      <c r="AU507" s="244" t="s">
        <v>85</v>
      </c>
      <c r="AV507" s="14" t="s">
        <v>85</v>
      </c>
      <c r="AW507" s="14" t="s">
        <v>31</v>
      </c>
      <c r="AX507" s="14" t="s">
        <v>75</v>
      </c>
      <c r="AY507" s="244" t="s">
        <v>167</v>
      </c>
    </row>
    <row r="508" spans="1:65" s="15" customFormat="1" ht="11.25">
      <c r="B508" s="245"/>
      <c r="C508" s="246"/>
      <c r="D508" s="225" t="s">
        <v>175</v>
      </c>
      <c r="E508" s="247" t="s">
        <v>1</v>
      </c>
      <c r="F508" s="248" t="s">
        <v>202</v>
      </c>
      <c r="G508" s="246"/>
      <c r="H508" s="249">
        <v>44.6</v>
      </c>
      <c r="I508" s="250"/>
      <c r="J508" s="246"/>
      <c r="K508" s="246"/>
      <c r="L508" s="251"/>
      <c r="M508" s="252"/>
      <c r="N508" s="253"/>
      <c r="O508" s="253"/>
      <c r="P508" s="253"/>
      <c r="Q508" s="253"/>
      <c r="R508" s="253"/>
      <c r="S508" s="253"/>
      <c r="T508" s="254"/>
      <c r="AT508" s="255" t="s">
        <v>175</v>
      </c>
      <c r="AU508" s="255" t="s">
        <v>85</v>
      </c>
      <c r="AV508" s="15" t="s">
        <v>173</v>
      </c>
      <c r="AW508" s="15" t="s">
        <v>31</v>
      </c>
      <c r="AX508" s="15" t="s">
        <v>83</v>
      </c>
      <c r="AY508" s="255" t="s">
        <v>167</v>
      </c>
    </row>
    <row r="509" spans="1:65" s="2" customFormat="1" ht="16.5" customHeight="1">
      <c r="A509" s="35"/>
      <c r="B509" s="36"/>
      <c r="C509" s="210" t="s">
        <v>874</v>
      </c>
      <c r="D509" s="210" t="s">
        <v>169</v>
      </c>
      <c r="E509" s="211" t="s">
        <v>875</v>
      </c>
      <c r="F509" s="212" t="s">
        <v>876</v>
      </c>
      <c r="G509" s="213" t="s">
        <v>338</v>
      </c>
      <c r="H509" s="214">
        <v>77.7</v>
      </c>
      <c r="I509" s="215"/>
      <c r="J509" s="214">
        <f>ROUND(I509*H509,2)</f>
        <v>0</v>
      </c>
      <c r="K509" s="216"/>
      <c r="L509" s="40"/>
      <c r="M509" s="217" t="s">
        <v>1</v>
      </c>
      <c r="N509" s="218" t="s">
        <v>40</v>
      </c>
      <c r="O509" s="72"/>
      <c r="P509" s="219">
        <f>O509*H509</f>
        <v>0</v>
      </c>
      <c r="Q509" s="219">
        <v>1.2E-4</v>
      </c>
      <c r="R509" s="219">
        <f>Q509*H509</f>
        <v>9.3240000000000007E-3</v>
      </c>
      <c r="S509" s="219">
        <v>0</v>
      </c>
      <c r="T509" s="220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21" t="s">
        <v>264</v>
      </c>
      <c r="AT509" s="221" t="s">
        <v>169</v>
      </c>
      <c r="AU509" s="221" t="s">
        <v>85</v>
      </c>
      <c r="AY509" s="18" t="s">
        <v>167</v>
      </c>
      <c r="BE509" s="222">
        <f>IF(N509="základní",J509,0)</f>
        <v>0</v>
      </c>
      <c r="BF509" s="222">
        <f>IF(N509="snížená",J509,0)</f>
        <v>0</v>
      </c>
      <c r="BG509" s="222">
        <f>IF(N509="zákl. přenesená",J509,0)</f>
        <v>0</v>
      </c>
      <c r="BH509" s="222">
        <f>IF(N509="sníž. přenesená",J509,0)</f>
        <v>0</v>
      </c>
      <c r="BI509" s="222">
        <f>IF(N509="nulová",J509,0)</f>
        <v>0</v>
      </c>
      <c r="BJ509" s="18" t="s">
        <v>83</v>
      </c>
      <c r="BK509" s="222">
        <f>ROUND(I509*H509,2)</f>
        <v>0</v>
      </c>
      <c r="BL509" s="18" t="s">
        <v>264</v>
      </c>
      <c r="BM509" s="221" t="s">
        <v>877</v>
      </c>
    </row>
    <row r="510" spans="1:65" s="13" customFormat="1" ht="11.25">
      <c r="B510" s="223"/>
      <c r="C510" s="224"/>
      <c r="D510" s="225" t="s">
        <v>175</v>
      </c>
      <c r="E510" s="226" t="s">
        <v>1</v>
      </c>
      <c r="F510" s="227" t="s">
        <v>871</v>
      </c>
      <c r="G510" s="224"/>
      <c r="H510" s="226" t="s">
        <v>1</v>
      </c>
      <c r="I510" s="228"/>
      <c r="J510" s="224"/>
      <c r="K510" s="224"/>
      <c r="L510" s="229"/>
      <c r="M510" s="230"/>
      <c r="N510" s="231"/>
      <c r="O510" s="231"/>
      <c r="P510" s="231"/>
      <c r="Q510" s="231"/>
      <c r="R510" s="231"/>
      <c r="S510" s="231"/>
      <c r="T510" s="232"/>
      <c r="AT510" s="233" t="s">
        <v>175</v>
      </c>
      <c r="AU510" s="233" t="s">
        <v>85</v>
      </c>
      <c r="AV510" s="13" t="s">
        <v>83</v>
      </c>
      <c r="AW510" s="13" t="s">
        <v>31</v>
      </c>
      <c r="AX510" s="13" t="s">
        <v>75</v>
      </c>
      <c r="AY510" s="233" t="s">
        <v>167</v>
      </c>
    </row>
    <row r="511" spans="1:65" s="14" customFormat="1" ht="11.25">
      <c r="B511" s="234"/>
      <c r="C511" s="235"/>
      <c r="D511" s="225" t="s">
        <v>175</v>
      </c>
      <c r="E511" s="236" t="s">
        <v>1</v>
      </c>
      <c r="F511" s="237" t="s">
        <v>878</v>
      </c>
      <c r="G511" s="235"/>
      <c r="H511" s="238">
        <v>26.4</v>
      </c>
      <c r="I511" s="239"/>
      <c r="J511" s="235"/>
      <c r="K511" s="235"/>
      <c r="L511" s="240"/>
      <c r="M511" s="241"/>
      <c r="N511" s="242"/>
      <c r="O511" s="242"/>
      <c r="P511" s="242"/>
      <c r="Q511" s="242"/>
      <c r="R511" s="242"/>
      <c r="S511" s="242"/>
      <c r="T511" s="243"/>
      <c r="AT511" s="244" t="s">
        <v>175</v>
      </c>
      <c r="AU511" s="244" t="s">
        <v>85</v>
      </c>
      <c r="AV511" s="14" t="s">
        <v>85</v>
      </c>
      <c r="AW511" s="14" t="s">
        <v>31</v>
      </c>
      <c r="AX511" s="14" t="s">
        <v>75</v>
      </c>
      <c r="AY511" s="244" t="s">
        <v>167</v>
      </c>
    </row>
    <row r="512" spans="1:65" s="14" customFormat="1" ht="11.25">
      <c r="B512" s="234"/>
      <c r="C512" s="235"/>
      <c r="D512" s="225" t="s">
        <v>175</v>
      </c>
      <c r="E512" s="236" t="s">
        <v>1</v>
      </c>
      <c r="F512" s="237" t="s">
        <v>879</v>
      </c>
      <c r="G512" s="235"/>
      <c r="H512" s="238">
        <v>38.6</v>
      </c>
      <c r="I512" s="239"/>
      <c r="J512" s="235"/>
      <c r="K512" s="235"/>
      <c r="L512" s="240"/>
      <c r="M512" s="241"/>
      <c r="N512" s="242"/>
      <c r="O512" s="242"/>
      <c r="P512" s="242"/>
      <c r="Q512" s="242"/>
      <c r="R512" s="242"/>
      <c r="S512" s="242"/>
      <c r="T512" s="243"/>
      <c r="AT512" s="244" t="s">
        <v>175</v>
      </c>
      <c r="AU512" s="244" t="s">
        <v>85</v>
      </c>
      <c r="AV512" s="14" t="s">
        <v>85</v>
      </c>
      <c r="AW512" s="14" t="s">
        <v>31</v>
      </c>
      <c r="AX512" s="14" t="s">
        <v>75</v>
      </c>
      <c r="AY512" s="244" t="s">
        <v>167</v>
      </c>
    </row>
    <row r="513" spans="1:65" s="14" customFormat="1" ht="11.25">
      <c r="B513" s="234"/>
      <c r="C513" s="235"/>
      <c r="D513" s="225" t="s">
        <v>175</v>
      </c>
      <c r="E513" s="236" t="s">
        <v>1</v>
      </c>
      <c r="F513" s="237" t="s">
        <v>880</v>
      </c>
      <c r="G513" s="235"/>
      <c r="H513" s="238">
        <v>12.7</v>
      </c>
      <c r="I513" s="239"/>
      <c r="J513" s="235"/>
      <c r="K513" s="235"/>
      <c r="L513" s="240"/>
      <c r="M513" s="241"/>
      <c r="N513" s="242"/>
      <c r="O513" s="242"/>
      <c r="P513" s="242"/>
      <c r="Q513" s="242"/>
      <c r="R513" s="242"/>
      <c r="S513" s="242"/>
      <c r="T513" s="243"/>
      <c r="AT513" s="244" t="s">
        <v>175</v>
      </c>
      <c r="AU513" s="244" t="s">
        <v>85</v>
      </c>
      <c r="AV513" s="14" t="s">
        <v>85</v>
      </c>
      <c r="AW513" s="14" t="s">
        <v>31</v>
      </c>
      <c r="AX513" s="14" t="s">
        <v>75</v>
      </c>
      <c r="AY513" s="244" t="s">
        <v>167</v>
      </c>
    </row>
    <row r="514" spans="1:65" s="15" customFormat="1" ht="11.25">
      <c r="B514" s="245"/>
      <c r="C514" s="246"/>
      <c r="D514" s="225" t="s">
        <v>175</v>
      </c>
      <c r="E514" s="247" t="s">
        <v>1</v>
      </c>
      <c r="F514" s="248" t="s">
        <v>202</v>
      </c>
      <c r="G514" s="246"/>
      <c r="H514" s="249">
        <v>77.7</v>
      </c>
      <c r="I514" s="250"/>
      <c r="J514" s="246"/>
      <c r="K514" s="246"/>
      <c r="L514" s="251"/>
      <c r="M514" s="252"/>
      <c r="N514" s="253"/>
      <c r="O514" s="253"/>
      <c r="P514" s="253"/>
      <c r="Q514" s="253"/>
      <c r="R514" s="253"/>
      <c r="S514" s="253"/>
      <c r="T514" s="254"/>
      <c r="AT514" s="255" t="s">
        <v>175</v>
      </c>
      <c r="AU514" s="255" t="s">
        <v>85</v>
      </c>
      <c r="AV514" s="15" t="s">
        <v>173</v>
      </c>
      <c r="AW514" s="15" t="s">
        <v>31</v>
      </c>
      <c r="AX514" s="15" t="s">
        <v>83</v>
      </c>
      <c r="AY514" s="255" t="s">
        <v>167</v>
      </c>
    </row>
    <row r="515" spans="1:65" s="2" customFormat="1" ht="24" customHeight="1">
      <c r="A515" s="35"/>
      <c r="B515" s="36"/>
      <c r="C515" s="210" t="s">
        <v>881</v>
      </c>
      <c r="D515" s="210" t="s">
        <v>169</v>
      </c>
      <c r="E515" s="211" t="s">
        <v>882</v>
      </c>
      <c r="F515" s="212" t="s">
        <v>883</v>
      </c>
      <c r="G515" s="213" t="s">
        <v>236</v>
      </c>
      <c r="H515" s="214">
        <v>24.82</v>
      </c>
      <c r="I515" s="215"/>
      <c r="J515" s="214">
        <f>ROUND(I515*H515,2)</f>
        <v>0</v>
      </c>
      <c r="K515" s="216"/>
      <c r="L515" s="40"/>
      <c r="M515" s="217" t="s">
        <v>1</v>
      </c>
      <c r="N515" s="218" t="s">
        <v>40</v>
      </c>
      <c r="O515" s="72"/>
      <c r="P515" s="219">
        <f>O515*H515</f>
        <v>0</v>
      </c>
      <c r="Q515" s="219">
        <v>1.2E-2</v>
      </c>
      <c r="R515" s="219">
        <f>Q515*H515</f>
        <v>0.29783999999999999</v>
      </c>
      <c r="S515" s="219">
        <v>0</v>
      </c>
      <c r="T515" s="220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221" t="s">
        <v>264</v>
      </c>
      <c r="AT515" s="221" t="s">
        <v>169</v>
      </c>
      <c r="AU515" s="221" t="s">
        <v>85</v>
      </c>
      <c r="AY515" s="18" t="s">
        <v>167</v>
      </c>
      <c r="BE515" s="222">
        <f>IF(N515="základní",J515,0)</f>
        <v>0</v>
      </c>
      <c r="BF515" s="222">
        <f>IF(N515="snížená",J515,0)</f>
        <v>0</v>
      </c>
      <c r="BG515" s="222">
        <f>IF(N515="zákl. přenesená",J515,0)</f>
        <v>0</v>
      </c>
      <c r="BH515" s="222">
        <f>IF(N515="sníž. přenesená",J515,0)</f>
        <v>0</v>
      </c>
      <c r="BI515" s="222">
        <f>IF(N515="nulová",J515,0)</f>
        <v>0</v>
      </c>
      <c r="BJ515" s="18" t="s">
        <v>83</v>
      </c>
      <c r="BK515" s="222">
        <f>ROUND(I515*H515,2)</f>
        <v>0</v>
      </c>
      <c r="BL515" s="18" t="s">
        <v>264</v>
      </c>
      <c r="BM515" s="221" t="s">
        <v>884</v>
      </c>
    </row>
    <row r="516" spans="1:65" s="13" customFormat="1" ht="11.25">
      <c r="B516" s="223"/>
      <c r="C516" s="224"/>
      <c r="D516" s="225" t="s">
        <v>175</v>
      </c>
      <c r="E516" s="226" t="s">
        <v>1</v>
      </c>
      <c r="F516" s="227" t="s">
        <v>885</v>
      </c>
      <c r="G516" s="224"/>
      <c r="H516" s="226" t="s">
        <v>1</v>
      </c>
      <c r="I516" s="228"/>
      <c r="J516" s="224"/>
      <c r="K516" s="224"/>
      <c r="L516" s="229"/>
      <c r="M516" s="230"/>
      <c r="N516" s="231"/>
      <c r="O516" s="231"/>
      <c r="P516" s="231"/>
      <c r="Q516" s="231"/>
      <c r="R516" s="231"/>
      <c r="S516" s="231"/>
      <c r="T516" s="232"/>
      <c r="AT516" s="233" t="s">
        <v>175</v>
      </c>
      <c r="AU516" s="233" t="s">
        <v>85</v>
      </c>
      <c r="AV516" s="13" t="s">
        <v>83</v>
      </c>
      <c r="AW516" s="13" t="s">
        <v>31</v>
      </c>
      <c r="AX516" s="13" t="s">
        <v>75</v>
      </c>
      <c r="AY516" s="233" t="s">
        <v>167</v>
      </c>
    </row>
    <row r="517" spans="1:65" s="14" customFormat="1" ht="11.25">
      <c r="B517" s="234"/>
      <c r="C517" s="235"/>
      <c r="D517" s="225" t="s">
        <v>175</v>
      </c>
      <c r="E517" s="236" t="s">
        <v>1</v>
      </c>
      <c r="F517" s="237" t="s">
        <v>886</v>
      </c>
      <c r="G517" s="235"/>
      <c r="H517" s="238">
        <v>24.82</v>
      </c>
      <c r="I517" s="239"/>
      <c r="J517" s="235"/>
      <c r="K517" s="235"/>
      <c r="L517" s="240"/>
      <c r="M517" s="241"/>
      <c r="N517" s="242"/>
      <c r="O517" s="242"/>
      <c r="P517" s="242"/>
      <c r="Q517" s="242"/>
      <c r="R517" s="242"/>
      <c r="S517" s="242"/>
      <c r="T517" s="243"/>
      <c r="AT517" s="244" t="s">
        <v>175</v>
      </c>
      <c r="AU517" s="244" t="s">
        <v>85</v>
      </c>
      <c r="AV517" s="14" t="s">
        <v>85</v>
      </c>
      <c r="AW517" s="14" t="s">
        <v>31</v>
      </c>
      <c r="AX517" s="14" t="s">
        <v>83</v>
      </c>
      <c r="AY517" s="244" t="s">
        <v>167</v>
      </c>
    </row>
    <row r="518" spans="1:65" s="2" customFormat="1" ht="24" customHeight="1">
      <c r="A518" s="35"/>
      <c r="B518" s="36"/>
      <c r="C518" s="210" t="s">
        <v>887</v>
      </c>
      <c r="D518" s="210" t="s">
        <v>169</v>
      </c>
      <c r="E518" s="211" t="s">
        <v>888</v>
      </c>
      <c r="F518" s="212" t="s">
        <v>889</v>
      </c>
      <c r="G518" s="213" t="s">
        <v>236</v>
      </c>
      <c r="H518" s="214">
        <v>66.739999999999995</v>
      </c>
      <c r="I518" s="215"/>
      <c r="J518" s="214">
        <f>ROUND(I518*H518,2)</f>
        <v>0</v>
      </c>
      <c r="K518" s="216"/>
      <c r="L518" s="40"/>
      <c r="M518" s="217" t="s">
        <v>1</v>
      </c>
      <c r="N518" s="218" t="s">
        <v>40</v>
      </c>
      <c r="O518" s="72"/>
      <c r="P518" s="219">
        <f>O518*H518</f>
        <v>0</v>
      </c>
      <c r="Q518" s="219">
        <v>1.4999999999999999E-2</v>
      </c>
      <c r="R518" s="219">
        <f>Q518*H518</f>
        <v>1.0010999999999999</v>
      </c>
      <c r="S518" s="219">
        <v>0</v>
      </c>
      <c r="T518" s="220">
        <f>S518*H518</f>
        <v>0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221" t="s">
        <v>264</v>
      </c>
      <c r="AT518" s="221" t="s">
        <v>169</v>
      </c>
      <c r="AU518" s="221" t="s">
        <v>85</v>
      </c>
      <c r="AY518" s="18" t="s">
        <v>167</v>
      </c>
      <c r="BE518" s="222">
        <f>IF(N518="základní",J518,0)</f>
        <v>0</v>
      </c>
      <c r="BF518" s="222">
        <f>IF(N518="snížená",J518,0)</f>
        <v>0</v>
      </c>
      <c r="BG518" s="222">
        <f>IF(N518="zákl. přenesená",J518,0)</f>
        <v>0</v>
      </c>
      <c r="BH518" s="222">
        <f>IF(N518="sníž. přenesená",J518,0)</f>
        <v>0</v>
      </c>
      <c r="BI518" s="222">
        <f>IF(N518="nulová",J518,0)</f>
        <v>0</v>
      </c>
      <c r="BJ518" s="18" t="s">
        <v>83</v>
      </c>
      <c r="BK518" s="222">
        <f>ROUND(I518*H518,2)</f>
        <v>0</v>
      </c>
      <c r="BL518" s="18" t="s">
        <v>264</v>
      </c>
      <c r="BM518" s="221" t="s">
        <v>890</v>
      </c>
    </row>
    <row r="519" spans="1:65" s="13" customFormat="1" ht="11.25">
      <c r="B519" s="223"/>
      <c r="C519" s="224"/>
      <c r="D519" s="225" t="s">
        <v>175</v>
      </c>
      <c r="E519" s="226" t="s">
        <v>1</v>
      </c>
      <c r="F519" s="227" t="s">
        <v>891</v>
      </c>
      <c r="G519" s="224"/>
      <c r="H519" s="226" t="s">
        <v>1</v>
      </c>
      <c r="I519" s="228"/>
      <c r="J519" s="224"/>
      <c r="K519" s="224"/>
      <c r="L519" s="229"/>
      <c r="M519" s="230"/>
      <c r="N519" s="231"/>
      <c r="O519" s="231"/>
      <c r="P519" s="231"/>
      <c r="Q519" s="231"/>
      <c r="R519" s="231"/>
      <c r="S519" s="231"/>
      <c r="T519" s="232"/>
      <c r="AT519" s="233" t="s">
        <v>175</v>
      </c>
      <c r="AU519" s="233" t="s">
        <v>85</v>
      </c>
      <c r="AV519" s="13" t="s">
        <v>83</v>
      </c>
      <c r="AW519" s="13" t="s">
        <v>31</v>
      </c>
      <c r="AX519" s="13" t="s">
        <v>75</v>
      </c>
      <c r="AY519" s="233" t="s">
        <v>167</v>
      </c>
    </row>
    <row r="520" spans="1:65" s="14" customFormat="1" ht="11.25">
      <c r="B520" s="234"/>
      <c r="C520" s="235"/>
      <c r="D520" s="225" t="s">
        <v>175</v>
      </c>
      <c r="E520" s="236" t="s">
        <v>1</v>
      </c>
      <c r="F520" s="237" t="s">
        <v>892</v>
      </c>
      <c r="G520" s="235"/>
      <c r="H520" s="238">
        <v>66.739999999999995</v>
      </c>
      <c r="I520" s="239"/>
      <c r="J520" s="235"/>
      <c r="K520" s="235"/>
      <c r="L520" s="240"/>
      <c r="M520" s="241"/>
      <c r="N520" s="242"/>
      <c r="O520" s="242"/>
      <c r="P520" s="242"/>
      <c r="Q520" s="242"/>
      <c r="R520" s="242"/>
      <c r="S520" s="242"/>
      <c r="T520" s="243"/>
      <c r="AT520" s="244" t="s">
        <v>175</v>
      </c>
      <c r="AU520" s="244" t="s">
        <v>85</v>
      </c>
      <c r="AV520" s="14" t="s">
        <v>85</v>
      </c>
      <c r="AW520" s="14" t="s">
        <v>31</v>
      </c>
      <c r="AX520" s="14" t="s">
        <v>83</v>
      </c>
      <c r="AY520" s="244" t="s">
        <v>167</v>
      </c>
    </row>
    <row r="521" spans="1:65" s="2" customFormat="1" ht="24" customHeight="1">
      <c r="A521" s="35"/>
      <c r="B521" s="36"/>
      <c r="C521" s="210" t="s">
        <v>893</v>
      </c>
      <c r="D521" s="210" t="s">
        <v>169</v>
      </c>
      <c r="E521" s="211" t="s">
        <v>894</v>
      </c>
      <c r="F521" s="212" t="s">
        <v>895</v>
      </c>
      <c r="G521" s="213" t="s">
        <v>230</v>
      </c>
      <c r="H521" s="214">
        <v>4.1500000000000004</v>
      </c>
      <c r="I521" s="215"/>
      <c r="J521" s="214">
        <f>ROUND(I521*H521,2)</f>
        <v>0</v>
      </c>
      <c r="K521" s="216"/>
      <c r="L521" s="40"/>
      <c r="M521" s="217" t="s">
        <v>1</v>
      </c>
      <c r="N521" s="218" t="s">
        <v>40</v>
      </c>
      <c r="O521" s="72"/>
      <c r="P521" s="219">
        <f>O521*H521</f>
        <v>0</v>
      </c>
      <c r="Q521" s="219">
        <v>0</v>
      </c>
      <c r="R521" s="219">
        <f>Q521*H521</f>
        <v>0</v>
      </c>
      <c r="S521" s="219">
        <v>0</v>
      </c>
      <c r="T521" s="220">
        <f>S521*H521</f>
        <v>0</v>
      </c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R521" s="221" t="s">
        <v>264</v>
      </c>
      <c r="AT521" s="221" t="s">
        <v>169</v>
      </c>
      <c r="AU521" s="221" t="s">
        <v>85</v>
      </c>
      <c r="AY521" s="18" t="s">
        <v>167</v>
      </c>
      <c r="BE521" s="222">
        <f>IF(N521="základní",J521,0)</f>
        <v>0</v>
      </c>
      <c r="BF521" s="222">
        <f>IF(N521="snížená",J521,0)</f>
        <v>0</v>
      </c>
      <c r="BG521" s="222">
        <f>IF(N521="zákl. přenesená",J521,0)</f>
        <v>0</v>
      </c>
      <c r="BH521" s="222">
        <f>IF(N521="sníž. přenesená",J521,0)</f>
        <v>0</v>
      </c>
      <c r="BI521" s="222">
        <f>IF(N521="nulová",J521,0)</f>
        <v>0</v>
      </c>
      <c r="BJ521" s="18" t="s">
        <v>83</v>
      </c>
      <c r="BK521" s="222">
        <f>ROUND(I521*H521,2)</f>
        <v>0</v>
      </c>
      <c r="BL521" s="18" t="s">
        <v>264</v>
      </c>
      <c r="BM521" s="221" t="s">
        <v>896</v>
      </c>
    </row>
    <row r="522" spans="1:65" s="12" customFormat="1" ht="22.9" customHeight="1">
      <c r="B522" s="194"/>
      <c r="C522" s="195"/>
      <c r="D522" s="196" t="s">
        <v>74</v>
      </c>
      <c r="E522" s="208" t="s">
        <v>897</v>
      </c>
      <c r="F522" s="208" t="s">
        <v>898</v>
      </c>
      <c r="G522" s="195"/>
      <c r="H522" s="195"/>
      <c r="I522" s="198"/>
      <c r="J522" s="209">
        <f>BK522</f>
        <v>0</v>
      </c>
      <c r="K522" s="195"/>
      <c r="L522" s="200"/>
      <c r="M522" s="201"/>
      <c r="N522" s="202"/>
      <c r="O522" s="202"/>
      <c r="P522" s="203">
        <f>SUM(P523:P542)</f>
        <v>0</v>
      </c>
      <c r="Q522" s="202"/>
      <c r="R522" s="203">
        <f>SUM(R523:R542)</f>
        <v>3.5227139999999997</v>
      </c>
      <c r="S522" s="202"/>
      <c r="T522" s="204">
        <f>SUM(T523:T542)</f>
        <v>0</v>
      </c>
      <c r="AR522" s="205" t="s">
        <v>85</v>
      </c>
      <c r="AT522" s="206" t="s">
        <v>74</v>
      </c>
      <c r="AU522" s="206" t="s">
        <v>83</v>
      </c>
      <c r="AY522" s="205" t="s">
        <v>167</v>
      </c>
      <c r="BK522" s="207">
        <f>SUM(BK523:BK542)</f>
        <v>0</v>
      </c>
    </row>
    <row r="523" spans="1:65" s="2" customFormat="1" ht="24" customHeight="1">
      <c r="A523" s="35"/>
      <c r="B523" s="36"/>
      <c r="C523" s="210" t="s">
        <v>899</v>
      </c>
      <c r="D523" s="210" t="s">
        <v>169</v>
      </c>
      <c r="E523" s="211" t="s">
        <v>900</v>
      </c>
      <c r="F523" s="212" t="s">
        <v>901</v>
      </c>
      <c r="G523" s="213" t="s">
        <v>338</v>
      </c>
      <c r="H523" s="214">
        <v>15.3</v>
      </c>
      <c r="I523" s="215"/>
      <c r="J523" s="214">
        <f>ROUND(I523*H523,2)</f>
        <v>0</v>
      </c>
      <c r="K523" s="216"/>
      <c r="L523" s="40"/>
      <c r="M523" s="217" t="s">
        <v>1</v>
      </c>
      <c r="N523" s="218" t="s">
        <v>40</v>
      </c>
      <c r="O523" s="72"/>
      <c r="P523" s="219">
        <f>O523*H523</f>
        <v>0</v>
      </c>
      <c r="Q523" s="219">
        <v>9.7999999999999997E-4</v>
      </c>
      <c r="R523" s="219">
        <f>Q523*H523</f>
        <v>1.4994E-2</v>
      </c>
      <c r="S523" s="219">
        <v>0</v>
      </c>
      <c r="T523" s="220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221" t="s">
        <v>264</v>
      </c>
      <c r="AT523" s="221" t="s">
        <v>169</v>
      </c>
      <c r="AU523" s="221" t="s">
        <v>85</v>
      </c>
      <c r="AY523" s="18" t="s">
        <v>167</v>
      </c>
      <c r="BE523" s="222">
        <f>IF(N523="základní",J523,0)</f>
        <v>0</v>
      </c>
      <c r="BF523" s="222">
        <f>IF(N523="snížená",J523,0)</f>
        <v>0</v>
      </c>
      <c r="BG523" s="222">
        <f>IF(N523="zákl. přenesená",J523,0)</f>
        <v>0</v>
      </c>
      <c r="BH523" s="222">
        <f>IF(N523="sníž. přenesená",J523,0)</f>
        <v>0</v>
      </c>
      <c r="BI523" s="222">
        <f>IF(N523="nulová",J523,0)</f>
        <v>0</v>
      </c>
      <c r="BJ523" s="18" t="s">
        <v>83</v>
      </c>
      <c r="BK523" s="222">
        <f>ROUND(I523*H523,2)</f>
        <v>0</v>
      </c>
      <c r="BL523" s="18" t="s">
        <v>264</v>
      </c>
      <c r="BM523" s="221" t="s">
        <v>902</v>
      </c>
    </row>
    <row r="524" spans="1:65" s="14" customFormat="1" ht="11.25">
      <c r="B524" s="234"/>
      <c r="C524" s="235"/>
      <c r="D524" s="225" t="s">
        <v>175</v>
      </c>
      <c r="E524" s="236" t="s">
        <v>1</v>
      </c>
      <c r="F524" s="237" t="s">
        <v>903</v>
      </c>
      <c r="G524" s="235"/>
      <c r="H524" s="238">
        <v>15.3</v>
      </c>
      <c r="I524" s="239"/>
      <c r="J524" s="235"/>
      <c r="K524" s="235"/>
      <c r="L524" s="240"/>
      <c r="M524" s="241"/>
      <c r="N524" s="242"/>
      <c r="O524" s="242"/>
      <c r="P524" s="242"/>
      <c r="Q524" s="242"/>
      <c r="R524" s="242"/>
      <c r="S524" s="242"/>
      <c r="T524" s="243"/>
      <c r="AT524" s="244" t="s">
        <v>175</v>
      </c>
      <c r="AU524" s="244" t="s">
        <v>85</v>
      </c>
      <c r="AV524" s="14" t="s">
        <v>85</v>
      </c>
      <c r="AW524" s="14" t="s">
        <v>31</v>
      </c>
      <c r="AX524" s="14" t="s">
        <v>83</v>
      </c>
      <c r="AY524" s="244" t="s">
        <v>167</v>
      </c>
    </row>
    <row r="525" spans="1:65" s="2" customFormat="1" ht="24" customHeight="1">
      <c r="A525" s="35"/>
      <c r="B525" s="36"/>
      <c r="C525" s="210" t="s">
        <v>904</v>
      </c>
      <c r="D525" s="210" t="s">
        <v>169</v>
      </c>
      <c r="E525" s="211" t="s">
        <v>905</v>
      </c>
      <c r="F525" s="212" t="s">
        <v>906</v>
      </c>
      <c r="G525" s="213" t="s">
        <v>236</v>
      </c>
      <c r="H525" s="214">
        <v>135.80000000000001</v>
      </c>
      <c r="I525" s="215"/>
      <c r="J525" s="214">
        <f>ROUND(I525*H525,2)</f>
        <v>0</v>
      </c>
      <c r="K525" s="216"/>
      <c r="L525" s="40"/>
      <c r="M525" s="217" t="s">
        <v>1</v>
      </c>
      <c r="N525" s="218" t="s">
        <v>40</v>
      </c>
      <c r="O525" s="72"/>
      <c r="P525" s="219">
        <f>O525*H525</f>
        <v>0</v>
      </c>
      <c r="Q525" s="219">
        <v>5.1999999999999998E-3</v>
      </c>
      <c r="R525" s="219">
        <f>Q525*H525</f>
        <v>0.70616000000000001</v>
      </c>
      <c r="S525" s="219">
        <v>0</v>
      </c>
      <c r="T525" s="220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221" t="s">
        <v>264</v>
      </c>
      <c r="AT525" s="221" t="s">
        <v>169</v>
      </c>
      <c r="AU525" s="221" t="s">
        <v>85</v>
      </c>
      <c r="AY525" s="18" t="s">
        <v>167</v>
      </c>
      <c r="BE525" s="222">
        <f>IF(N525="základní",J525,0)</f>
        <v>0</v>
      </c>
      <c r="BF525" s="222">
        <f>IF(N525="snížená",J525,0)</f>
        <v>0</v>
      </c>
      <c r="BG525" s="222">
        <f>IF(N525="zákl. přenesená",J525,0)</f>
        <v>0</v>
      </c>
      <c r="BH525" s="222">
        <f>IF(N525="sníž. přenesená",J525,0)</f>
        <v>0</v>
      </c>
      <c r="BI525" s="222">
        <f>IF(N525="nulová",J525,0)</f>
        <v>0</v>
      </c>
      <c r="BJ525" s="18" t="s">
        <v>83</v>
      </c>
      <c r="BK525" s="222">
        <f>ROUND(I525*H525,2)</f>
        <v>0</v>
      </c>
      <c r="BL525" s="18" t="s">
        <v>264</v>
      </c>
      <c r="BM525" s="221" t="s">
        <v>907</v>
      </c>
    </row>
    <row r="526" spans="1:65" s="14" customFormat="1" ht="11.25">
      <c r="B526" s="234"/>
      <c r="C526" s="235"/>
      <c r="D526" s="225" t="s">
        <v>175</v>
      </c>
      <c r="E526" s="236" t="s">
        <v>1</v>
      </c>
      <c r="F526" s="237" t="s">
        <v>908</v>
      </c>
      <c r="G526" s="235"/>
      <c r="H526" s="238">
        <v>21.8</v>
      </c>
      <c r="I526" s="239"/>
      <c r="J526" s="235"/>
      <c r="K526" s="235"/>
      <c r="L526" s="240"/>
      <c r="M526" s="241"/>
      <c r="N526" s="242"/>
      <c r="O526" s="242"/>
      <c r="P526" s="242"/>
      <c r="Q526" s="242"/>
      <c r="R526" s="242"/>
      <c r="S526" s="242"/>
      <c r="T526" s="243"/>
      <c r="AT526" s="244" t="s">
        <v>175</v>
      </c>
      <c r="AU526" s="244" t="s">
        <v>85</v>
      </c>
      <c r="AV526" s="14" t="s">
        <v>85</v>
      </c>
      <c r="AW526" s="14" t="s">
        <v>31</v>
      </c>
      <c r="AX526" s="14" t="s">
        <v>75</v>
      </c>
      <c r="AY526" s="244" t="s">
        <v>167</v>
      </c>
    </row>
    <row r="527" spans="1:65" s="14" customFormat="1" ht="11.25">
      <c r="B527" s="234"/>
      <c r="C527" s="235"/>
      <c r="D527" s="225" t="s">
        <v>175</v>
      </c>
      <c r="E527" s="236" t="s">
        <v>1</v>
      </c>
      <c r="F527" s="237" t="s">
        <v>909</v>
      </c>
      <c r="G527" s="235"/>
      <c r="H527" s="238">
        <v>22.6</v>
      </c>
      <c r="I527" s="239"/>
      <c r="J527" s="235"/>
      <c r="K527" s="235"/>
      <c r="L527" s="240"/>
      <c r="M527" s="241"/>
      <c r="N527" s="242"/>
      <c r="O527" s="242"/>
      <c r="P527" s="242"/>
      <c r="Q527" s="242"/>
      <c r="R527" s="242"/>
      <c r="S527" s="242"/>
      <c r="T527" s="243"/>
      <c r="AT527" s="244" t="s">
        <v>175</v>
      </c>
      <c r="AU527" s="244" t="s">
        <v>85</v>
      </c>
      <c r="AV527" s="14" t="s">
        <v>85</v>
      </c>
      <c r="AW527" s="14" t="s">
        <v>31</v>
      </c>
      <c r="AX527" s="14" t="s">
        <v>75</v>
      </c>
      <c r="AY527" s="244" t="s">
        <v>167</v>
      </c>
    </row>
    <row r="528" spans="1:65" s="14" customFormat="1" ht="11.25">
      <c r="B528" s="234"/>
      <c r="C528" s="235"/>
      <c r="D528" s="225" t="s">
        <v>175</v>
      </c>
      <c r="E528" s="236" t="s">
        <v>1</v>
      </c>
      <c r="F528" s="237" t="s">
        <v>910</v>
      </c>
      <c r="G528" s="235"/>
      <c r="H528" s="238">
        <v>42.8</v>
      </c>
      <c r="I528" s="239"/>
      <c r="J528" s="235"/>
      <c r="K528" s="235"/>
      <c r="L528" s="240"/>
      <c r="M528" s="241"/>
      <c r="N528" s="242"/>
      <c r="O528" s="242"/>
      <c r="P528" s="242"/>
      <c r="Q528" s="242"/>
      <c r="R528" s="242"/>
      <c r="S528" s="242"/>
      <c r="T528" s="243"/>
      <c r="AT528" s="244" t="s">
        <v>175</v>
      </c>
      <c r="AU528" s="244" t="s">
        <v>85</v>
      </c>
      <c r="AV528" s="14" t="s">
        <v>85</v>
      </c>
      <c r="AW528" s="14" t="s">
        <v>31</v>
      </c>
      <c r="AX528" s="14" t="s">
        <v>75</v>
      </c>
      <c r="AY528" s="244" t="s">
        <v>167</v>
      </c>
    </row>
    <row r="529" spans="1:65" s="14" customFormat="1" ht="11.25">
      <c r="B529" s="234"/>
      <c r="C529" s="235"/>
      <c r="D529" s="225" t="s">
        <v>175</v>
      </c>
      <c r="E529" s="236" t="s">
        <v>1</v>
      </c>
      <c r="F529" s="237" t="s">
        <v>911</v>
      </c>
      <c r="G529" s="235"/>
      <c r="H529" s="238">
        <v>23.8</v>
      </c>
      <c r="I529" s="239"/>
      <c r="J529" s="235"/>
      <c r="K529" s="235"/>
      <c r="L529" s="240"/>
      <c r="M529" s="241"/>
      <c r="N529" s="242"/>
      <c r="O529" s="242"/>
      <c r="P529" s="242"/>
      <c r="Q529" s="242"/>
      <c r="R529" s="242"/>
      <c r="S529" s="242"/>
      <c r="T529" s="243"/>
      <c r="AT529" s="244" t="s">
        <v>175</v>
      </c>
      <c r="AU529" s="244" t="s">
        <v>85</v>
      </c>
      <c r="AV529" s="14" t="s">
        <v>85</v>
      </c>
      <c r="AW529" s="14" t="s">
        <v>31</v>
      </c>
      <c r="AX529" s="14" t="s">
        <v>75</v>
      </c>
      <c r="AY529" s="244" t="s">
        <v>167</v>
      </c>
    </row>
    <row r="530" spans="1:65" s="14" customFormat="1" ht="11.25">
      <c r="B530" s="234"/>
      <c r="C530" s="235"/>
      <c r="D530" s="225" t="s">
        <v>175</v>
      </c>
      <c r="E530" s="236" t="s">
        <v>1</v>
      </c>
      <c r="F530" s="237" t="s">
        <v>664</v>
      </c>
      <c r="G530" s="235"/>
      <c r="H530" s="238">
        <v>21</v>
      </c>
      <c r="I530" s="239"/>
      <c r="J530" s="235"/>
      <c r="K530" s="235"/>
      <c r="L530" s="240"/>
      <c r="M530" s="241"/>
      <c r="N530" s="242"/>
      <c r="O530" s="242"/>
      <c r="P530" s="242"/>
      <c r="Q530" s="242"/>
      <c r="R530" s="242"/>
      <c r="S530" s="242"/>
      <c r="T530" s="243"/>
      <c r="AT530" s="244" t="s">
        <v>175</v>
      </c>
      <c r="AU530" s="244" t="s">
        <v>85</v>
      </c>
      <c r="AV530" s="14" t="s">
        <v>85</v>
      </c>
      <c r="AW530" s="14" t="s">
        <v>31</v>
      </c>
      <c r="AX530" s="14" t="s">
        <v>75</v>
      </c>
      <c r="AY530" s="244" t="s">
        <v>167</v>
      </c>
    </row>
    <row r="531" spans="1:65" s="14" customFormat="1" ht="11.25">
      <c r="B531" s="234"/>
      <c r="C531" s="235"/>
      <c r="D531" s="225" t="s">
        <v>175</v>
      </c>
      <c r="E531" s="236" t="s">
        <v>1</v>
      </c>
      <c r="F531" s="237" t="s">
        <v>912</v>
      </c>
      <c r="G531" s="235"/>
      <c r="H531" s="238">
        <v>3.8</v>
      </c>
      <c r="I531" s="239"/>
      <c r="J531" s="235"/>
      <c r="K531" s="235"/>
      <c r="L531" s="240"/>
      <c r="M531" s="241"/>
      <c r="N531" s="242"/>
      <c r="O531" s="242"/>
      <c r="P531" s="242"/>
      <c r="Q531" s="242"/>
      <c r="R531" s="242"/>
      <c r="S531" s="242"/>
      <c r="T531" s="243"/>
      <c r="AT531" s="244" t="s">
        <v>175</v>
      </c>
      <c r="AU531" s="244" t="s">
        <v>85</v>
      </c>
      <c r="AV531" s="14" t="s">
        <v>85</v>
      </c>
      <c r="AW531" s="14" t="s">
        <v>31</v>
      </c>
      <c r="AX531" s="14" t="s">
        <v>75</v>
      </c>
      <c r="AY531" s="244" t="s">
        <v>167</v>
      </c>
    </row>
    <row r="532" spans="1:65" s="15" customFormat="1" ht="11.25">
      <c r="B532" s="245"/>
      <c r="C532" s="246"/>
      <c r="D532" s="225" t="s">
        <v>175</v>
      </c>
      <c r="E532" s="247" t="s">
        <v>1</v>
      </c>
      <c r="F532" s="248" t="s">
        <v>202</v>
      </c>
      <c r="G532" s="246"/>
      <c r="H532" s="249">
        <v>135.80000000000001</v>
      </c>
      <c r="I532" s="250"/>
      <c r="J532" s="246"/>
      <c r="K532" s="246"/>
      <c r="L532" s="251"/>
      <c r="M532" s="252"/>
      <c r="N532" s="253"/>
      <c r="O532" s="253"/>
      <c r="P532" s="253"/>
      <c r="Q532" s="253"/>
      <c r="R532" s="253"/>
      <c r="S532" s="253"/>
      <c r="T532" s="254"/>
      <c r="AT532" s="255" t="s">
        <v>175</v>
      </c>
      <c r="AU532" s="255" t="s">
        <v>85</v>
      </c>
      <c r="AV532" s="15" t="s">
        <v>173</v>
      </c>
      <c r="AW532" s="15" t="s">
        <v>31</v>
      </c>
      <c r="AX532" s="15" t="s">
        <v>83</v>
      </c>
      <c r="AY532" s="255" t="s">
        <v>167</v>
      </c>
    </row>
    <row r="533" spans="1:65" s="2" customFormat="1" ht="16.5" customHeight="1">
      <c r="A533" s="35"/>
      <c r="B533" s="36"/>
      <c r="C533" s="210" t="s">
        <v>913</v>
      </c>
      <c r="D533" s="210" t="s">
        <v>169</v>
      </c>
      <c r="E533" s="211" t="s">
        <v>914</v>
      </c>
      <c r="F533" s="212" t="s">
        <v>915</v>
      </c>
      <c r="G533" s="213" t="s">
        <v>236</v>
      </c>
      <c r="H533" s="214">
        <v>135.80000000000001</v>
      </c>
      <c r="I533" s="215"/>
      <c r="J533" s="214">
        <f>ROUND(I533*H533,2)</f>
        <v>0</v>
      </c>
      <c r="K533" s="216"/>
      <c r="L533" s="40"/>
      <c r="M533" s="217" t="s">
        <v>1</v>
      </c>
      <c r="N533" s="218" t="s">
        <v>40</v>
      </c>
      <c r="O533" s="72"/>
      <c r="P533" s="219">
        <f>O533*H533</f>
        <v>0</v>
      </c>
      <c r="Q533" s="219">
        <v>2.9999999999999997E-4</v>
      </c>
      <c r="R533" s="219">
        <f>Q533*H533</f>
        <v>4.0739999999999998E-2</v>
      </c>
      <c r="S533" s="219">
        <v>0</v>
      </c>
      <c r="T533" s="220">
        <f>S533*H533</f>
        <v>0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221" t="s">
        <v>264</v>
      </c>
      <c r="AT533" s="221" t="s">
        <v>169</v>
      </c>
      <c r="AU533" s="221" t="s">
        <v>85</v>
      </c>
      <c r="AY533" s="18" t="s">
        <v>167</v>
      </c>
      <c r="BE533" s="222">
        <f>IF(N533="základní",J533,0)</f>
        <v>0</v>
      </c>
      <c r="BF533" s="222">
        <f>IF(N533="snížená",J533,0)</f>
        <v>0</v>
      </c>
      <c r="BG533" s="222">
        <f>IF(N533="zákl. přenesená",J533,0)</f>
        <v>0</v>
      </c>
      <c r="BH533" s="222">
        <f>IF(N533="sníž. přenesená",J533,0)</f>
        <v>0</v>
      </c>
      <c r="BI533" s="222">
        <f>IF(N533="nulová",J533,0)</f>
        <v>0</v>
      </c>
      <c r="BJ533" s="18" t="s">
        <v>83</v>
      </c>
      <c r="BK533" s="222">
        <f>ROUND(I533*H533,2)</f>
        <v>0</v>
      </c>
      <c r="BL533" s="18" t="s">
        <v>264</v>
      </c>
      <c r="BM533" s="221" t="s">
        <v>916</v>
      </c>
    </row>
    <row r="534" spans="1:65" s="13" customFormat="1" ht="11.25">
      <c r="B534" s="223"/>
      <c r="C534" s="224"/>
      <c r="D534" s="225" t="s">
        <v>175</v>
      </c>
      <c r="E534" s="226" t="s">
        <v>1</v>
      </c>
      <c r="F534" s="227" t="s">
        <v>917</v>
      </c>
      <c r="G534" s="224"/>
      <c r="H534" s="226" t="s">
        <v>1</v>
      </c>
      <c r="I534" s="228"/>
      <c r="J534" s="224"/>
      <c r="K534" s="224"/>
      <c r="L534" s="229"/>
      <c r="M534" s="230"/>
      <c r="N534" s="231"/>
      <c r="O534" s="231"/>
      <c r="P534" s="231"/>
      <c r="Q534" s="231"/>
      <c r="R534" s="231"/>
      <c r="S534" s="231"/>
      <c r="T534" s="232"/>
      <c r="AT534" s="233" t="s">
        <v>175</v>
      </c>
      <c r="AU534" s="233" t="s">
        <v>85</v>
      </c>
      <c r="AV534" s="13" t="s">
        <v>83</v>
      </c>
      <c r="AW534" s="13" t="s">
        <v>31</v>
      </c>
      <c r="AX534" s="13" t="s">
        <v>75</v>
      </c>
      <c r="AY534" s="233" t="s">
        <v>167</v>
      </c>
    </row>
    <row r="535" spans="1:65" s="14" customFormat="1" ht="11.25">
      <c r="B535" s="234"/>
      <c r="C535" s="235"/>
      <c r="D535" s="225" t="s">
        <v>175</v>
      </c>
      <c r="E535" s="236" t="s">
        <v>1</v>
      </c>
      <c r="F535" s="237" t="s">
        <v>918</v>
      </c>
      <c r="G535" s="235"/>
      <c r="H535" s="238">
        <v>135.80000000000001</v>
      </c>
      <c r="I535" s="239"/>
      <c r="J535" s="235"/>
      <c r="K535" s="235"/>
      <c r="L535" s="240"/>
      <c r="M535" s="241"/>
      <c r="N535" s="242"/>
      <c r="O535" s="242"/>
      <c r="P535" s="242"/>
      <c r="Q535" s="242"/>
      <c r="R535" s="242"/>
      <c r="S535" s="242"/>
      <c r="T535" s="243"/>
      <c r="AT535" s="244" t="s">
        <v>175</v>
      </c>
      <c r="AU535" s="244" t="s">
        <v>85</v>
      </c>
      <c r="AV535" s="14" t="s">
        <v>85</v>
      </c>
      <c r="AW535" s="14" t="s">
        <v>31</v>
      </c>
      <c r="AX535" s="14" t="s">
        <v>83</v>
      </c>
      <c r="AY535" s="244" t="s">
        <v>167</v>
      </c>
    </row>
    <row r="536" spans="1:65" s="2" customFormat="1" ht="16.5" customHeight="1">
      <c r="A536" s="35"/>
      <c r="B536" s="36"/>
      <c r="C536" s="256" t="s">
        <v>462</v>
      </c>
      <c r="D536" s="256" t="s">
        <v>245</v>
      </c>
      <c r="E536" s="257" t="s">
        <v>919</v>
      </c>
      <c r="F536" s="258" t="s">
        <v>920</v>
      </c>
      <c r="G536" s="259" t="s">
        <v>236</v>
      </c>
      <c r="H536" s="260">
        <v>153</v>
      </c>
      <c r="I536" s="261"/>
      <c r="J536" s="260">
        <f>ROUND(I536*H536,2)</f>
        <v>0</v>
      </c>
      <c r="K536" s="262"/>
      <c r="L536" s="263"/>
      <c r="M536" s="264" t="s">
        <v>1</v>
      </c>
      <c r="N536" s="265" t="s">
        <v>40</v>
      </c>
      <c r="O536" s="72"/>
      <c r="P536" s="219">
        <f>O536*H536</f>
        <v>0</v>
      </c>
      <c r="Q536" s="219">
        <v>1.7999999999999999E-2</v>
      </c>
      <c r="R536" s="219">
        <f>Q536*H536</f>
        <v>2.754</v>
      </c>
      <c r="S536" s="219">
        <v>0</v>
      </c>
      <c r="T536" s="220">
        <f>S536*H536</f>
        <v>0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221" t="s">
        <v>359</v>
      </c>
      <c r="AT536" s="221" t="s">
        <v>245</v>
      </c>
      <c r="AU536" s="221" t="s">
        <v>85</v>
      </c>
      <c r="AY536" s="18" t="s">
        <v>167</v>
      </c>
      <c r="BE536" s="222">
        <f>IF(N536="základní",J536,0)</f>
        <v>0</v>
      </c>
      <c r="BF536" s="222">
        <f>IF(N536="snížená",J536,0)</f>
        <v>0</v>
      </c>
      <c r="BG536" s="222">
        <f>IF(N536="zákl. přenesená",J536,0)</f>
        <v>0</v>
      </c>
      <c r="BH536" s="222">
        <f>IF(N536="sníž. přenesená",J536,0)</f>
        <v>0</v>
      </c>
      <c r="BI536" s="222">
        <f>IF(N536="nulová",J536,0)</f>
        <v>0</v>
      </c>
      <c r="BJ536" s="18" t="s">
        <v>83</v>
      </c>
      <c r="BK536" s="222">
        <f>ROUND(I536*H536,2)</f>
        <v>0</v>
      </c>
      <c r="BL536" s="18" t="s">
        <v>264</v>
      </c>
      <c r="BM536" s="221" t="s">
        <v>921</v>
      </c>
    </row>
    <row r="537" spans="1:65" s="14" customFormat="1" ht="11.25">
      <c r="B537" s="234"/>
      <c r="C537" s="235"/>
      <c r="D537" s="225" t="s">
        <v>175</v>
      </c>
      <c r="E537" s="236" t="s">
        <v>1</v>
      </c>
      <c r="F537" s="237" t="s">
        <v>922</v>
      </c>
      <c r="G537" s="235"/>
      <c r="H537" s="238">
        <v>3.37</v>
      </c>
      <c r="I537" s="239"/>
      <c r="J537" s="235"/>
      <c r="K537" s="235"/>
      <c r="L537" s="240"/>
      <c r="M537" s="241"/>
      <c r="N537" s="242"/>
      <c r="O537" s="242"/>
      <c r="P537" s="242"/>
      <c r="Q537" s="242"/>
      <c r="R537" s="242"/>
      <c r="S537" s="242"/>
      <c r="T537" s="243"/>
      <c r="AT537" s="244" t="s">
        <v>175</v>
      </c>
      <c r="AU537" s="244" t="s">
        <v>85</v>
      </c>
      <c r="AV537" s="14" t="s">
        <v>85</v>
      </c>
      <c r="AW537" s="14" t="s">
        <v>31</v>
      </c>
      <c r="AX537" s="14" t="s">
        <v>75</v>
      </c>
      <c r="AY537" s="244" t="s">
        <v>167</v>
      </c>
    </row>
    <row r="538" spans="1:65" s="14" customFormat="1" ht="11.25">
      <c r="B538" s="234"/>
      <c r="C538" s="235"/>
      <c r="D538" s="225" t="s">
        <v>175</v>
      </c>
      <c r="E538" s="236" t="s">
        <v>1</v>
      </c>
      <c r="F538" s="237" t="s">
        <v>923</v>
      </c>
      <c r="G538" s="235"/>
      <c r="H538" s="238">
        <v>149.63</v>
      </c>
      <c r="I538" s="239"/>
      <c r="J538" s="235"/>
      <c r="K538" s="235"/>
      <c r="L538" s="240"/>
      <c r="M538" s="241"/>
      <c r="N538" s="242"/>
      <c r="O538" s="242"/>
      <c r="P538" s="242"/>
      <c r="Q538" s="242"/>
      <c r="R538" s="242"/>
      <c r="S538" s="242"/>
      <c r="T538" s="243"/>
      <c r="AT538" s="244" t="s">
        <v>175</v>
      </c>
      <c r="AU538" s="244" t="s">
        <v>85</v>
      </c>
      <c r="AV538" s="14" t="s">
        <v>85</v>
      </c>
      <c r="AW538" s="14" t="s">
        <v>31</v>
      </c>
      <c r="AX538" s="14" t="s">
        <v>75</v>
      </c>
      <c r="AY538" s="244" t="s">
        <v>167</v>
      </c>
    </row>
    <row r="539" spans="1:65" s="15" customFormat="1" ht="11.25">
      <c r="B539" s="245"/>
      <c r="C539" s="246"/>
      <c r="D539" s="225" t="s">
        <v>175</v>
      </c>
      <c r="E539" s="247" t="s">
        <v>1</v>
      </c>
      <c r="F539" s="248" t="s">
        <v>202</v>
      </c>
      <c r="G539" s="246"/>
      <c r="H539" s="249">
        <v>153</v>
      </c>
      <c r="I539" s="250"/>
      <c r="J539" s="246"/>
      <c r="K539" s="246"/>
      <c r="L539" s="251"/>
      <c r="M539" s="252"/>
      <c r="N539" s="253"/>
      <c r="O539" s="253"/>
      <c r="P539" s="253"/>
      <c r="Q539" s="253"/>
      <c r="R539" s="253"/>
      <c r="S539" s="253"/>
      <c r="T539" s="254"/>
      <c r="AT539" s="255" t="s">
        <v>175</v>
      </c>
      <c r="AU539" s="255" t="s">
        <v>85</v>
      </c>
      <c r="AV539" s="15" t="s">
        <v>173</v>
      </c>
      <c r="AW539" s="15" t="s">
        <v>31</v>
      </c>
      <c r="AX539" s="15" t="s">
        <v>83</v>
      </c>
      <c r="AY539" s="255" t="s">
        <v>167</v>
      </c>
    </row>
    <row r="540" spans="1:65" s="2" customFormat="1" ht="16.5" customHeight="1">
      <c r="A540" s="35"/>
      <c r="B540" s="36"/>
      <c r="C540" s="210" t="s">
        <v>924</v>
      </c>
      <c r="D540" s="210" t="s">
        <v>169</v>
      </c>
      <c r="E540" s="211" t="s">
        <v>925</v>
      </c>
      <c r="F540" s="212" t="s">
        <v>926</v>
      </c>
      <c r="G540" s="213" t="s">
        <v>338</v>
      </c>
      <c r="H540" s="214">
        <v>62</v>
      </c>
      <c r="I540" s="215"/>
      <c r="J540" s="214">
        <f>ROUND(I540*H540,2)</f>
        <v>0</v>
      </c>
      <c r="K540" s="216"/>
      <c r="L540" s="40"/>
      <c r="M540" s="217" t="s">
        <v>1</v>
      </c>
      <c r="N540" s="218" t="s">
        <v>40</v>
      </c>
      <c r="O540" s="72"/>
      <c r="P540" s="219">
        <f>O540*H540</f>
        <v>0</v>
      </c>
      <c r="Q540" s="219">
        <v>1.1E-4</v>
      </c>
      <c r="R540" s="219">
        <f>Q540*H540</f>
        <v>6.8200000000000005E-3</v>
      </c>
      <c r="S540" s="219">
        <v>0</v>
      </c>
      <c r="T540" s="220">
        <f>S540*H540</f>
        <v>0</v>
      </c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R540" s="221" t="s">
        <v>264</v>
      </c>
      <c r="AT540" s="221" t="s">
        <v>169</v>
      </c>
      <c r="AU540" s="221" t="s">
        <v>85</v>
      </c>
      <c r="AY540" s="18" t="s">
        <v>167</v>
      </c>
      <c r="BE540" s="222">
        <f>IF(N540="základní",J540,0)</f>
        <v>0</v>
      </c>
      <c r="BF540" s="222">
        <f>IF(N540="snížená",J540,0)</f>
        <v>0</v>
      </c>
      <c r="BG540" s="222">
        <f>IF(N540="zákl. přenesená",J540,0)</f>
        <v>0</v>
      </c>
      <c r="BH540" s="222">
        <f>IF(N540="sníž. přenesená",J540,0)</f>
        <v>0</v>
      </c>
      <c r="BI540" s="222">
        <f>IF(N540="nulová",J540,0)</f>
        <v>0</v>
      </c>
      <c r="BJ540" s="18" t="s">
        <v>83</v>
      </c>
      <c r="BK540" s="222">
        <f>ROUND(I540*H540,2)</f>
        <v>0</v>
      </c>
      <c r="BL540" s="18" t="s">
        <v>264</v>
      </c>
      <c r="BM540" s="221" t="s">
        <v>927</v>
      </c>
    </row>
    <row r="541" spans="1:65" s="14" customFormat="1" ht="11.25">
      <c r="B541" s="234"/>
      <c r="C541" s="235"/>
      <c r="D541" s="225" t="s">
        <v>175</v>
      </c>
      <c r="E541" s="236" t="s">
        <v>1</v>
      </c>
      <c r="F541" s="237" t="s">
        <v>928</v>
      </c>
      <c r="G541" s="235"/>
      <c r="H541" s="238">
        <v>62</v>
      </c>
      <c r="I541" s="239"/>
      <c r="J541" s="235"/>
      <c r="K541" s="235"/>
      <c r="L541" s="240"/>
      <c r="M541" s="241"/>
      <c r="N541" s="242"/>
      <c r="O541" s="242"/>
      <c r="P541" s="242"/>
      <c r="Q541" s="242"/>
      <c r="R541" s="242"/>
      <c r="S541" s="242"/>
      <c r="T541" s="243"/>
      <c r="AT541" s="244" t="s">
        <v>175</v>
      </c>
      <c r="AU541" s="244" t="s">
        <v>85</v>
      </c>
      <c r="AV541" s="14" t="s">
        <v>85</v>
      </c>
      <c r="AW541" s="14" t="s">
        <v>31</v>
      </c>
      <c r="AX541" s="14" t="s">
        <v>83</v>
      </c>
      <c r="AY541" s="244" t="s">
        <v>167</v>
      </c>
    </row>
    <row r="542" spans="1:65" s="2" customFormat="1" ht="24" customHeight="1">
      <c r="A542" s="35"/>
      <c r="B542" s="36"/>
      <c r="C542" s="210" t="s">
        <v>929</v>
      </c>
      <c r="D542" s="210" t="s">
        <v>169</v>
      </c>
      <c r="E542" s="211" t="s">
        <v>930</v>
      </c>
      <c r="F542" s="212" t="s">
        <v>931</v>
      </c>
      <c r="G542" s="213" t="s">
        <v>230</v>
      </c>
      <c r="H542" s="214">
        <v>3.52</v>
      </c>
      <c r="I542" s="215"/>
      <c r="J542" s="214">
        <f>ROUND(I542*H542,2)</f>
        <v>0</v>
      </c>
      <c r="K542" s="216"/>
      <c r="L542" s="40"/>
      <c r="M542" s="217" t="s">
        <v>1</v>
      </c>
      <c r="N542" s="218" t="s">
        <v>40</v>
      </c>
      <c r="O542" s="72"/>
      <c r="P542" s="219">
        <f>O542*H542</f>
        <v>0</v>
      </c>
      <c r="Q542" s="219">
        <v>0</v>
      </c>
      <c r="R542" s="219">
        <f>Q542*H542</f>
        <v>0</v>
      </c>
      <c r="S542" s="219">
        <v>0</v>
      </c>
      <c r="T542" s="220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221" t="s">
        <v>264</v>
      </c>
      <c r="AT542" s="221" t="s">
        <v>169</v>
      </c>
      <c r="AU542" s="221" t="s">
        <v>85</v>
      </c>
      <c r="AY542" s="18" t="s">
        <v>167</v>
      </c>
      <c r="BE542" s="222">
        <f>IF(N542="základní",J542,0)</f>
        <v>0</v>
      </c>
      <c r="BF542" s="222">
        <f>IF(N542="snížená",J542,0)</f>
        <v>0</v>
      </c>
      <c r="BG542" s="222">
        <f>IF(N542="zákl. přenesená",J542,0)</f>
        <v>0</v>
      </c>
      <c r="BH542" s="222">
        <f>IF(N542="sníž. přenesená",J542,0)</f>
        <v>0</v>
      </c>
      <c r="BI542" s="222">
        <f>IF(N542="nulová",J542,0)</f>
        <v>0</v>
      </c>
      <c r="BJ542" s="18" t="s">
        <v>83</v>
      </c>
      <c r="BK542" s="222">
        <f>ROUND(I542*H542,2)</f>
        <v>0</v>
      </c>
      <c r="BL542" s="18" t="s">
        <v>264</v>
      </c>
      <c r="BM542" s="221" t="s">
        <v>932</v>
      </c>
    </row>
    <row r="543" spans="1:65" s="12" customFormat="1" ht="22.9" customHeight="1">
      <c r="B543" s="194"/>
      <c r="C543" s="195"/>
      <c r="D543" s="196" t="s">
        <v>74</v>
      </c>
      <c r="E543" s="208" t="s">
        <v>933</v>
      </c>
      <c r="F543" s="208" t="s">
        <v>934</v>
      </c>
      <c r="G543" s="195"/>
      <c r="H543" s="195"/>
      <c r="I543" s="198"/>
      <c r="J543" s="209">
        <f>BK543</f>
        <v>0</v>
      </c>
      <c r="K543" s="195"/>
      <c r="L543" s="200"/>
      <c r="M543" s="201"/>
      <c r="N543" s="202"/>
      <c r="O543" s="202"/>
      <c r="P543" s="203">
        <f>SUM(P544:P546)</f>
        <v>0</v>
      </c>
      <c r="Q543" s="202"/>
      <c r="R543" s="203">
        <f>SUM(R544:R546)</f>
        <v>8.1600000000000006E-3</v>
      </c>
      <c r="S543" s="202"/>
      <c r="T543" s="204">
        <f>SUM(T544:T546)</f>
        <v>0</v>
      </c>
      <c r="AR543" s="205" t="s">
        <v>85</v>
      </c>
      <c r="AT543" s="206" t="s">
        <v>74</v>
      </c>
      <c r="AU543" s="206" t="s">
        <v>83</v>
      </c>
      <c r="AY543" s="205" t="s">
        <v>167</v>
      </c>
      <c r="BK543" s="207">
        <f>SUM(BK544:BK546)</f>
        <v>0</v>
      </c>
    </row>
    <row r="544" spans="1:65" s="2" customFormat="1" ht="24" customHeight="1">
      <c r="A544" s="35"/>
      <c r="B544" s="36"/>
      <c r="C544" s="210" t="s">
        <v>935</v>
      </c>
      <c r="D544" s="210" t="s">
        <v>169</v>
      </c>
      <c r="E544" s="211" t="s">
        <v>936</v>
      </c>
      <c r="F544" s="212" t="s">
        <v>937</v>
      </c>
      <c r="G544" s="213" t="s">
        <v>236</v>
      </c>
      <c r="H544" s="214">
        <v>48</v>
      </c>
      <c r="I544" s="215"/>
      <c r="J544" s="214">
        <f>ROUND(I544*H544,2)</f>
        <v>0</v>
      </c>
      <c r="K544" s="216"/>
      <c r="L544" s="40"/>
      <c r="M544" s="217" t="s">
        <v>1</v>
      </c>
      <c r="N544" s="218" t="s">
        <v>40</v>
      </c>
      <c r="O544" s="72"/>
      <c r="P544" s="219">
        <f>O544*H544</f>
        <v>0</v>
      </c>
      <c r="Q544" s="219">
        <v>1.7000000000000001E-4</v>
      </c>
      <c r="R544" s="219">
        <f>Q544*H544</f>
        <v>8.1600000000000006E-3</v>
      </c>
      <c r="S544" s="219">
        <v>0</v>
      </c>
      <c r="T544" s="220">
        <f>S544*H544</f>
        <v>0</v>
      </c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R544" s="221" t="s">
        <v>264</v>
      </c>
      <c r="AT544" s="221" t="s">
        <v>169</v>
      </c>
      <c r="AU544" s="221" t="s">
        <v>85</v>
      </c>
      <c r="AY544" s="18" t="s">
        <v>167</v>
      </c>
      <c r="BE544" s="222">
        <f>IF(N544="základní",J544,0)</f>
        <v>0</v>
      </c>
      <c r="BF544" s="222">
        <f>IF(N544="snížená",J544,0)</f>
        <v>0</v>
      </c>
      <c r="BG544" s="222">
        <f>IF(N544="zákl. přenesená",J544,0)</f>
        <v>0</v>
      </c>
      <c r="BH544" s="222">
        <f>IF(N544="sníž. přenesená",J544,0)</f>
        <v>0</v>
      </c>
      <c r="BI544" s="222">
        <f>IF(N544="nulová",J544,0)</f>
        <v>0</v>
      </c>
      <c r="BJ544" s="18" t="s">
        <v>83</v>
      </c>
      <c r="BK544" s="222">
        <f>ROUND(I544*H544,2)</f>
        <v>0</v>
      </c>
      <c r="BL544" s="18" t="s">
        <v>264</v>
      </c>
      <c r="BM544" s="221" t="s">
        <v>938</v>
      </c>
    </row>
    <row r="545" spans="1:65" s="13" customFormat="1" ht="11.25">
      <c r="B545" s="223"/>
      <c r="C545" s="224"/>
      <c r="D545" s="225" t="s">
        <v>175</v>
      </c>
      <c r="E545" s="226" t="s">
        <v>1</v>
      </c>
      <c r="F545" s="227" t="s">
        <v>939</v>
      </c>
      <c r="G545" s="224"/>
      <c r="H545" s="226" t="s">
        <v>1</v>
      </c>
      <c r="I545" s="228"/>
      <c r="J545" s="224"/>
      <c r="K545" s="224"/>
      <c r="L545" s="229"/>
      <c r="M545" s="230"/>
      <c r="N545" s="231"/>
      <c r="O545" s="231"/>
      <c r="P545" s="231"/>
      <c r="Q545" s="231"/>
      <c r="R545" s="231"/>
      <c r="S545" s="231"/>
      <c r="T545" s="232"/>
      <c r="AT545" s="233" t="s">
        <v>175</v>
      </c>
      <c r="AU545" s="233" t="s">
        <v>85</v>
      </c>
      <c r="AV545" s="13" t="s">
        <v>83</v>
      </c>
      <c r="AW545" s="13" t="s">
        <v>31</v>
      </c>
      <c r="AX545" s="13" t="s">
        <v>75</v>
      </c>
      <c r="AY545" s="233" t="s">
        <v>167</v>
      </c>
    </row>
    <row r="546" spans="1:65" s="14" customFormat="1" ht="11.25">
      <c r="B546" s="234"/>
      <c r="C546" s="235"/>
      <c r="D546" s="225" t="s">
        <v>175</v>
      </c>
      <c r="E546" s="236" t="s">
        <v>1</v>
      </c>
      <c r="F546" s="237" t="s">
        <v>940</v>
      </c>
      <c r="G546" s="235"/>
      <c r="H546" s="238">
        <v>48</v>
      </c>
      <c r="I546" s="239"/>
      <c r="J546" s="235"/>
      <c r="K546" s="235"/>
      <c r="L546" s="240"/>
      <c r="M546" s="241"/>
      <c r="N546" s="242"/>
      <c r="O546" s="242"/>
      <c r="P546" s="242"/>
      <c r="Q546" s="242"/>
      <c r="R546" s="242"/>
      <c r="S546" s="242"/>
      <c r="T546" s="243"/>
      <c r="AT546" s="244" t="s">
        <v>175</v>
      </c>
      <c r="AU546" s="244" t="s">
        <v>85</v>
      </c>
      <c r="AV546" s="14" t="s">
        <v>85</v>
      </c>
      <c r="AW546" s="14" t="s">
        <v>31</v>
      </c>
      <c r="AX546" s="14" t="s">
        <v>83</v>
      </c>
      <c r="AY546" s="244" t="s">
        <v>167</v>
      </c>
    </row>
    <row r="547" spans="1:65" s="12" customFormat="1" ht="22.9" customHeight="1">
      <c r="B547" s="194"/>
      <c r="C547" s="195"/>
      <c r="D547" s="196" t="s">
        <v>74</v>
      </c>
      <c r="E547" s="208" t="s">
        <v>941</v>
      </c>
      <c r="F547" s="208" t="s">
        <v>942</v>
      </c>
      <c r="G547" s="195"/>
      <c r="H547" s="195"/>
      <c r="I547" s="198"/>
      <c r="J547" s="209">
        <f>BK547</f>
        <v>0</v>
      </c>
      <c r="K547" s="195"/>
      <c r="L547" s="200"/>
      <c r="M547" s="201"/>
      <c r="N547" s="202"/>
      <c r="O547" s="202"/>
      <c r="P547" s="203">
        <f>SUM(P548:P556)</f>
        <v>0</v>
      </c>
      <c r="Q547" s="202"/>
      <c r="R547" s="203">
        <f>SUM(R548:R556)</f>
        <v>8.7359999999999993E-2</v>
      </c>
      <c r="S547" s="202"/>
      <c r="T547" s="204">
        <f>SUM(T548:T556)</f>
        <v>0</v>
      </c>
      <c r="AR547" s="205" t="s">
        <v>85</v>
      </c>
      <c r="AT547" s="206" t="s">
        <v>74</v>
      </c>
      <c r="AU547" s="206" t="s">
        <v>83</v>
      </c>
      <c r="AY547" s="205" t="s">
        <v>167</v>
      </c>
      <c r="BK547" s="207">
        <f>SUM(BK548:BK556)</f>
        <v>0</v>
      </c>
    </row>
    <row r="548" spans="1:65" s="2" customFormat="1" ht="24" customHeight="1">
      <c r="A548" s="35"/>
      <c r="B548" s="36"/>
      <c r="C548" s="210" t="s">
        <v>943</v>
      </c>
      <c r="D548" s="210" t="s">
        <v>169</v>
      </c>
      <c r="E548" s="211" t="s">
        <v>944</v>
      </c>
      <c r="F548" s="212" t="s">
        <v>945</v>
      </c>
      <c r="G548" s="213" t="s">
        <v>236</v>
      </c>
      <c r="H548" s="214">
        <v>336</v>
      </c>
      <c r="I548" s="215"/>
      <c r="J548" s="214">
        <f>ROUND(I548*H548,2)</f>
        <v>0</v>
      </c>
      <c r="K548" s="216"/>
      <c r="L548" s="40"/>
      <c r="M548" s="217" t="s">
        <v>1</v>
      </c>
      <c r="N548" s="218" t="s">
        <v>40</v>
      </c>
      <c r="O548" s="72"/>
      <c r="P548" s="219">
        <f>O548*H548</f>
        <v>0</v>
      </c>
      <c r="Q548" s="219">
        <v>2.5999999999999998E-4</v>
      </c>
      <c r="R548" s="219">
        <f>Q548*H548</f>
        <v>8.7359999999999993E-2</v>
      </c>
      <c r="S548" s="219">
        <v>0</v>
      </c>
      <c r="T548" s="220">
        <f>S548*H548</f>
        <v>0</v>
      </c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R548" s="221" t="s">
        <v>264</v>
      </c>
      <c r="AT548" s="221" t="s">
        <v>169</v>
      </c>
      <c r="AU548" s="221" t="s">
        <v>85</v>
      </c>
      <c r="AY548" s="18" t="s">
        <v>167</v>
      </c>
      <c r="BE548" s="222">
        <f>IF(N548="základní",J548,0)</f>
        <v>0</v>
      </c>
      <c r="BF548" s="222">
        <f>IF(N548="snížená",J548,0)</f>
        <v>0</v>
      </c>
      <c r="BG548" s="222">
        <f>IF(N548="zákl. přenesená",J548,0)</f>
        <v>0</v>
      </c>
      <c r="BH548" s="222">
        <f>IF(N548="sníž. přenesená",J548,0)</f>
        <v>0</v>
      </c>
      <c r="BI548" s="222">
        <f>IF(N548="nulová",J548,0)</f>
        <v>0</v>
      </c>
      <c r="BJ548" s="18" t="s">
        <v>83</v>
      </c>
      <c r="BK548" s="222">
        <f>ROUND(I548*H548,2)</f>
        <v>0</v>
      </c>
      <c r="BL548" s="18" t="s">
        <v>264</v>
      </c>
      <c r="BM548" s="221" t="s">
        <v>946</v>
      </c>
    </row>
    <row r="549" spans="1:65" s="13" customFormat="1" ht="11.25">
      <c r="B549" s="223"/>
      <c r="C549" s="224"/>
      <c r="D549" s="225" t="s">
        <v>175</v>
      </c>
      <c r="E549" s="226" t="s">
        <v>1</v>
      </c>
      <c r="F549" s="227" t="s">
        <v>947</v>
      </c>
      <c r="G549" s="224"/>
      <c r="H549" s="226" t="s">
        <v>1</v>
      </c>
      <c r="I549" s="228"/>
      <c r="J549" s="224"/>
      <c r="K549" s="224"/>
      <c r="L549" s="229"/>
      <c r="M549" s="230"/>
      <c r="N549" s="231"/>
      <c r="O549" s="231"/>
      <c r="P549" s="231"/>
      <c r="Q549" s="231"/>
      <c r="R549" s="231"/>
      <c r="S549" s="231"/>
      <c r="T549" s="232"/>
      <c r="AT549" s="233" t="s">
        <v>175</v>
      </c>
      <c r="AU549" s="233" t="s">
        <v>85</v>
      </c>
      <c r="AV549" s="13" t="s">
        <v>83</v>
      </c>
      <c r="AW549" s="13" t="s">
        <v>31</v>
      </c>
      <c r="AX549" s="13" t="s">
        <v>75</v>
      </c>
      <c r="AY549" s="233" t="s">
        <v>167</v>
      </c>
    </row>
    <row r="550" spans="1:65" s="14" customFormat="1" ht="11.25">
      <c r="B550" s="234"/>
      <c r="C550" s="235"/>
      <c r="D550" s="225" t="s">
        <v>175</v>
      </c>
      <c r="E550" s="236" t="s">
        <v>1</v>
      </c>
      <c r="F550" s="237" t="s">
        <v>745</v>
      </c>
      <c r="G550" s="235"/>
      <c r="H550" s="238">
        <v>92</v>
      </c>
      <c r="I550" s="239"/>
      <c r="J550" s="235"/>
      <c r="K550" s="235"/>
      <c r="L550" s="240"/>
      <c r="M550" s="241"/>
      <c r="N550" s="242"/>
      <c r="O550" s="242"/>
      <c r="P550" s="242"/>
      <c r="Q550" s="242"/>
      <c r="R550" s="242"/>
      <c r="S550" s="242"/>
      <c r="T550" s="243"/>
      <c r="AT550" s="244" t="s">
        <v>175</v>
      </c>
      <c r="AU550" s="244" t="s">
        <v>85</v>
      </c>
      <c r="AV550" s="14" t="s">
        <v>85</v>
      </c>
      <c r="AW550" s="14" t="s">
        <v>31</v>
      </c>
      <c r="AX550" s="14" t="s">
        <v>75</v>
      </c>
      <c r="AY550" s="244" t="s">
        <v>167</v>
      </c>
    </row>
    <row r="551" spans="1:65" s="13" customFormat="1" ht="11.25">
      <c r="B551" s="223"/>
      <c r="C551" s="224"/>
      <c r="D551" s="225" t="s">
        <v>175</v>
      </c>
      <c r="E551" s="226" t="s">
        <v>1</v>
      </c>
      <c r="F551" s="227" t="s">
        <v>948</v>
      </c>
      <c r="G551" s="224"/>
      <c r="H551" s="226" t="s">
        <v>1</v>
      </c>
      <c r="I551" s="228"/>
      <c r="J551" s="224"/>
      <c r="K551" s="224"/>
      <c r="L551" s="229"/>
      <c r="M551" s="230"/>
      <c r="N551" s="231"/>
      <c r="O551" s="231"/>
      <c r="P551" s="231"/>
      <c r="Q551" s="231"/>
      <c r="R551" s="231"/>
      <c r="S551" s="231"/>
      <c r="T551" s="232"/>
      <c r="AT551" s="233" t="s">
        <v>175</v>
      </c>
      <c r="AU551" s="233" t="s">
        <v>85</v>
      </c>
      <c r="AV551" s="13" t="s">
        <v>83</v>
      </c>
      <c r="AW551" s="13" t="s">
        <v>31</v>
      </c>
      <c r="AX551" s="13" t="s">
        <v>75</v>
      </c>
      <c r="AY551" s="233" t="s">
        <v>167</v>
      </c>
    </row>
    <row r="552" spans="1:65" s="13" customFormat="1" ht="11.25">
      <c r="B552" s="223"/>
      <c r="C552" s="224"/>
      <c r="D552" s="225" t="s">
        <v>175</v>
      </c>
      <c r="E552" s="226" t="s">
        <v>1</v>
      </c>
      <c r="F552" s="227" t="s">
        <v>949</v>
      </c>
      <c r="G552" s="224"/>
      <c r="H552" s="226" t="s">
        <v>1</v>
      </c>
      <c r="I552" s="228"/>
      <c r="J552" s="224"/>
      <c r="K552" s="224"/>
      <c r="L552" s="229"/>
      <c r="M552" s="230"/>
      <c r="N552" s="231"/>
      <c r="O552" s="231"/>
      <c r="P552" s="231"/>
      <c r="Q552" s="231"/>
      <c r="R552" s="231"/>
      <c r="S552" s="231"/>
      <c r="T552" s="232"/>
      <c r="AT552" s="233" t="s">
        <v>175</v>
      </c>
      <c r="AU552" s="233" t="s">
        <v>85</v>
      </c>
      <c r="AV552" s="13" t="s">
        <v>83</v>
      </c>
      <c r="AW552" s="13" t="s">
        <v>31</v>
      </c>
      <c r="AX552" s="13" t="s">
        <v>75</v>
      </c>
      <c r="AY552" s="233" t="s">
        <v>167</v>
      </c>
    </row>
    <row r="553" spans="1:65" s="14" customFormat="1" ht="11.25">
      <c r="B553" s="234"/>
      <c r="C553" s="235"/>
      <c r="D553" s="225" t="s">
        <v>175</v>
      </c>
      <c r="E553" s="236" t="s">
        <v>1</v>
      </c>
      <c r="F553" s="237" t="s">
        <v>950</v>
      </c>
      <c r="G553" s="235"/>
      <c r="H553" s="238">
        <v>379.8</v>
      </c>
      <c r="I553" s="239"/>
      <c r="J553" s="235"/>
      <c r="K553" s="235"/>
      <c r="L553" s="240"/>
      <c r="M553" s="241"/>
      <c r="N553" s="242"/>
      <c r="O553" s="242"/>
      <c r="P553" s="242"/>
      <c r="Q553" s="242"/>
      <c r="R553" s="242"/>
      <c r="S553" s="242"/>
      <c r="T553" s="243"/>
      <c r="AT553" s="244" t="s">
        <v>175</v>
      </c>
      <c r="AU553" s="244" t="s">
        <v>85</v>
      </c>
      <c r="AV553" s="14" t="s">
        <v>85</v>
      </c>
      <c r="AW553" s="14" t="s">
        <v>31</v>
      </c>
      <c r="AX553" s="14" t="s">
        <v>75</v>
      </c>
      <c r="AY553" s="244" t="s">
        <v>167</v>
      </c>
    </row>
    <row r="554" spans="1:65" s="13" customFormat="1" ht="11.25">
      <c r="B554" s="223"/>
      <c r="C554" s="224"/>
      <c r="D554" s="225" t="s">
        <v>175</v>
      </c>
      <c r="E554" s="226" t="s">
        <v>1</v>
      </c>
      <c r="F554" s="227" t="s">
        <v>951</v>
      </c>
      <c r="G554" s="224"/>
      <c r="H554" s="226" t="s">
        <v>1</v>
      </c>
      <c r="I554" s="228"/>
      <c r="J554" s="224"/>
      <c r="K554" s="224"/>
      <c r="L554" s="229"/>
      <c r="M554" s="230"/>
      <c r="N554" s="231"/>
      <c r="O554" s="231"/>
      <c r="P554" s="231"/>
      <c r="Q554" s="231"/>
      <c r="R554" s="231"/>
      <c r="S554" s="231"/>
      <c r="T554" s="232"/>
      <c r="AT554" s="233" t="s">
        <v>175</v>
      </c>
      <c r="AU554" s="233" t="s">
        <v>85</v>
      </c>
      <c r="AV554" s="13" t="s">
        <v>83</v>
      </c>
      <c r="AW554" s="13" t="s">
        <v>31</v>
      </c>
      <c r="AX554" s="13" t="s">
        <v>75</v>
      </c>
      <c r="AY554" s="233" t="s">
        <v>167</v>
      </c>
    </row>
    <row r="555" spans="1:65" s="14" customFormat="1" ht="11.25">
      <c r="B555" s="234"/>
      <c r="C555" s="235"/>
      <c r="D555" s="225" t="s">
        <v>175</v>
      </c>
      <c r="E555" s="236" t="s">
        <v>1</v>
      </c>
      <c r="F555" s="237" t="s">
        <v>952</v>
      </c>
      <c r="G555" s="235"/>
      <c r="H555" s="238">
        <v>-135.80000000000001</v>
      </c>
      <c r="I555" s="239"/>
      <c r="J555" s="235"/>
      <c r="K555" s="235"/>
      <c r="L555" s="240"/>
      <c r="M555" s="241"/>
      <c r="N555" s="242"/>
      <c r="O555" s="242"/>
      <c r="P555" s="242"/>
      <c r="Q555" s="242"/>
      <c r="R555" s="242"/>
      <c r="S555" s="242"/>
      <c r="T555" s="243"/>
      <c r="AT555" s="244" t="s">
        <v>175</v>
      </c>
      <c r="AU555" s="244" t="s">
        <v>85</v>
      </c>
      <c r="AV555" s="14" t="s">
        <v>85</v>
      </c>
      <c r="AW555" s="14" t="s">
        <v>31</v>
      </c>
      <c r="AX555" s="14" t="s">
        <v>75</v>
      </c>
      <c r="AY555" s="244" t="s">
        <v>167</v>
      </c>
    </row>
    <row r="556" spans="1:65" s="15" customFormat="1" ht="11.25">
      <c r="B556" s="245"/>
      <c r="C556" s="246"/>
      <c r="D556" s="225" t="s">
        <v>175</v>
      </c>
      <c r="E556" s="247" t="s">
        <v>1</v>
      </c>
      <c r="F556" s="248" t="s">
        <v>202</v>
      </c>
      <c r="G556" s="246"/>
      <c r="H556" s="249">
        <v>336</v>
      </c>
      <c r="I556" s="250"/>
      <c r="J556" s="246"/>
      <c r="K556" s="246"/>
      <c r="L556" s="251"/>
      <c r="M556" s="252"/>
      <c r="N556" s="253"/>
      <c r="O556" s="253"/>
      <c r="P556" s="253"/>
      <c r="Q556" s="253"/>
      <c r="R556" s="253"/>
      <c r="S556" s="253"/>
      <c r="T556" s="254"/>
      <c r="AT556" s="255" t="s">
        <v>175</v>
      </c>
      <c r="AU556" s="255" t="s">
        <v>85</v>
      </c>
      <c r="AV556" s="15" t="s">
        <v>173</v>
      </c>
      <c r="AW556" s="15" t="s">
        <v>31</v>
      </c>
      <c r="AX556" s="15" t="s">
        <v>83</v>
      </c>
      <c r="AY556" s="255" t="s">
        <v>167</v>
      </c>
    </row>
    <row r="557" spans="1:65" s="12" customFormat="1" ht="22.9" customHeight="1">
      <c r="B557" s="194"/>
      <c r="C557" s="195"/>
      <c r="D557" s="196" t="s">
        <v>74</v>
      </c>
      <c r="E557" s="208" t="s">
        <v>953</v>
      </c>
      <c r="F557" s="208" t="s">
        <v>954</v>
      </c>
      <c r="G557" s="195"/>
      <c r="H557" s="195"/>
      <c r="I557" s="198"/>
      <c r="J557" s="209">
        <f>BK557</f>
        <v>0</v>
      </c>
      <c r="K557" s="195"/>
      <c r="L557" s="200"/>
      <c r="M557" s="201"/>
      <c r="N557" s="202"/>
      <c r="O557" s="202"/>
      <c r="P557" s="203">
        <f>SUM(P558:P581)</f>
        <v>0</v>
      </c>
      <c r="Q557" s="202"/>
      <c r="R557" s="203">
        <f>SUM(R558:R581)</f>
        <v>0</v>
      </c>
      <c r="S557" s="202"/>
      <c r="T557" s="204">
        <f>SUM(T558:T581)</f>
        <v>0</v>
      </c>
      <c r="AR557" s="205" t="s">
        <v>85</v>
      </c>
      <c r="AT557" s="206" t="s">
        <v>74</v>
      </c>
      <c r="AU557" s="206" t="s">
        <v>83</v>
      </c>
      <c r="AY557" s="205" t="s">
        <v>167</v>
      </c>
      <c r="BK557" s="207">
        <f>SUM(BK558:BK581)</f>
        <v>0</v>
      </c>
    </row>
    <row r="558" spans="1:65" s="2" customFormat="1" ht="36" customHeight="1">
      <c r="A558" s="35"/>
      <c r="B558" s="36"/>
      <c r="C558" s="210" t="s">
        <v>955</v>
      </c>
      <c r="D558" s="210" t="s">
        <v>169</v>
      </c>
      <c r="E558" s="211" t="s">
        <v>956</v>
      </c>
      <c r="F558" s="212" t="s">
        <v>957</v>
      </c>
      <c r="G558" s="213" t="s">
        <v>236</v>
      </c>
      <c r="H558" s="214">
        <v>15.89</v>
      </c>
      <c r="I558" s="215"/>
      <c r="J558" s="214">
        <f>ROUND(I558*H558,2)</f>
        <v>0</v>
      </c>
      <c r="K558" s="216"/>
      <c r="L558" s="40"/>
      <c r="M558" s="217" t="s">
        <v>1</v>
      </c>
      <c r="N558" s="218" t="s">
        <v>40</v>
      </c>
      <c r="O558" s="72"/>
      <c r="P558" s="219">
        <f>O558*H558</f>
        <v>0</v>
      </c>
      <c r="Q558" s="219">
        <v>0</v>
      </c>
      <c r="R558" s="219">
        <f>Q558*H558</f>
        <v>0</v>
      </c>
      <c r="S558" s="219">
        <v>0</v>
      </c>
      <c r="T558" s="220">
        <f>S558*H558</f>
        <v>0</v>
      </c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R558" s="221" t="s">
        <v>264</v>
      </c>
      <c r="AT558" s="221" t="s">
        <v>169</v>
      </c>
      <c r="AU558" s="221" t="s">
        <v>85</v>
      </c>
      <c r="AY558" s="18" t="s">
        <v>167</v>
      </c>
      <c r="BE558" s="222">
        <f>IF(N558="základní",J558,0)</f>
        <v>0</v>
      </c>
      <c r="BF558" s="222">
        <f>IF(N558="snížená",J558,0)</f>
        <v>0</v>
      </c>
      <c r="BG558" s="222">
        <f>IF(N558="zákl. přenesená",J558,0)</f>
        <v>0</v>
      </c>
      <c r="BH558" s="222">
        <f>IF(N558="sníž. přenesená",J558,0)</f>
        <v>0</v>
      </c>
      <c r="BI558" s="222">
        <f>IF(N558="nulová",J558,0)</f>
        <v>0</v>
      </c>
      <c r="BJ558" s="18" t="s">
        <v>83</v>
      </c>
      <c r="BK558" s="222">
        <f>ROUND(I558*H558,2)</f>
        <v>0</v>
      </c>
      <c r="BL558" s="18" t="s">
        <v>264</v>
      </c>
      <c r="BM558" s="221" t="s">
        <v>958</v>
      </c>
    </row>
    <row r="559" spans="1:65" s="13" customFormat="1" ht="11.25">
      <c r="B559" s="223"/>
      <c r="C559" s="224"/>
      <c r="D559" s="225" t="s">
        <v>175</v>
      </c>
      <c r="E559" s="226" t="s">
        <v>1</v>
      </c>
      <c r="F559" s="227" t="s">
        <v>959</v>
      </c>
      <c r="G559" s="224"/>
      <c r="H559" s="226" t="s">
        <v>1</v>
      </c>
      <c r="I559" s="228"/>
      <c r="J559" s="224"/>
      <c r="K559" s="224"/>
      <c r="L559" s="229"/>
      <c r="M559" s="230"/>
      <c r="N559" s="231"/>
      <c r="O559" s="231"/>
      <c r="P559" s="231"/>
      <c r="Q559" s="231"/>
      <c r="R559" s="231"/>
      <c r="S559" s="231"/>
      <c r="T559" s="232"/>
      <c r="AT559" s="233" t="s">
        <v>175</v>
      </c>
      <c r="AU559" s="233" t="s">
        <v>85</v>
      </c>
      <c r="AV559" s="13" t="s">
        <v>83</v>
      </c>
      <c r="AW559" s="13" t="s">
        <v>31</v>
      </c>
      <c r="AX559" s="13" t="s">
        <v>75</v>
      </c>
      <c r="AY559" s="233" t="s">
        <v>167</v>
      </c>
    </row>
    <row r="560" spans="1:65" s="14" customFormat="1" ht="11.25">
      <c r="B560" s="234"/>
      <c r="C560" s="235"/>
      <c r="D560" s="225" t="s">
        <v>175</v>
      </c>
      <c r="E560" s="236" t="s">
        <v>1</v>
      </c>
      <c r="F560" s="237" t="s">
        <v>960</v>
      </c>
      <c r="G560" s="235"/>
      <c r="H560" s="238">
        <v>15.89</v>
      </c>
      <c r="I560" s="239"/>
      <c r="J560" s="235"/>
      <c r="K560" s="235"/>
      <c r="L560" s="240"/>
      <c r="M560" s="241"/>
      <c r="N560" s="242"/>
      <c r="O560" s="242"/>
      <c r="P560" s="242"/>
      <c r="Q560" s="242"/>
      <c r="R560" s="242"/>
      <c r="S560" s="242"/>
      <c r="T560" s="243"/>
      <c r="AT560" s="244" t="s">
        <v>175</v>
      </c>
      <c r="AU560" s="244" t="s">
        <v>85</v>
      </c>
      <c r="AV560" s="14" t="s">
        <v>85</v>
      </c>
      <c r="AW560" s="14" t="s">
        <v>31</v>
      </c>
      <c r="AX560" s="14" t="s">
        <v>83</v>
      </c>
      <c r="AY560" s="244" t="s">
        <v>167</v>
      </c>
    </row>
    <row r="561" spans="1:65" s="2" customFormat="1" ht="36" customHeight="1">
      <c r="A561" s="35"/>
      <c r="B561" s="36"/>
      <c r="C561" s="210" t="s">
        <v>961</v>
      </c>
      <c r="D561" s="210" t="s">
        <v>169</v>
      </c>
      <c r="E561" s="211" t="s">
        <v>962</v>
      </c>
      <c r="F561" s="212" t="s">
        <v>963</v>
      </c>
      <c r="G561" s="213" t="s">
        <v>236</v>
      </c>
      <c r="H561" s="214">
        <v>1.44</v>
      </c>
      <c r="I561" s="215"/>
      <c r="J561" s="214">
        <f>ROUND(I561*H561,2)</f>
        <v>0</v>
      </c>
      <c r="K561" s="216"/>
      <c r="L561" s="40"/>
      <c r="M561" s="217" t="s">
        <v>1</v>
      </c>
      <c r="N561" s="218" t="s">
        <v>40</v>
      </c>
      <c r="O561" s="72"/>
      <c r="P561" s="219">
        <f>O561*H561</f>
        <v>0</v>
      </c>
      <c r="Q561" s="219">
        <v>0</v>
      </c>
      <c r="R561" s="219">
        <f>Q561*H561</f>
        <v>0</v>
      </c>
      <c r="S561" s="219">
        <v>0</v>
      </c>
      <c r="T561" s="220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221" t="s">
        <v>264</v>
      </c>
      <c r="AT561" s="221" t="s">
        <v>169</v>
      </c>
      <c r="AU561" s="221" t="s">
        <v>85</v>
      </c>
      <c r="AY561" s="18" t="s">
        <v>167</v>
      </c>
      <c r="BE561" s="222">
        <f>IF(N561="základní",J561,0)</f>
        <v>0</v>
      </c>
      <c r="BF561" s="222">
        <f>IF(N561="snížená",J561,0)</f>
        <v>0</v>
      </c>
      <c r="BG561" s="222">
        <f>IF(N561="zákl. přenesená",J561,0)</f>
        <v>0</v>
      </c>
      <c r="BH561" s="222">
        <f>IF(N561="sníž. přenesená",J561,0)</f>
        <v>0</v>
      </c>
      <c r="BI561" s="222">
        <f>IF(N561="nulová",J561,0)</f>
        <v>0</v>
      </c>
      <c r="BJ561" s="18" t="s">
        <v>83</v>
      </c>
      <c r="BK561" s="222">
        <f>ROUND(I561*H561,2)</f>
        <v>0</v>
      </c>
      <c r="BL561" s="18" t="s">
        <v>264</v>
      </c>
      <c r="BM561" s="221" t="s">
        <v>964</v>
      </c>
    </row>
    <row r="562" spans="1:65" s="13" customFormat="1" ht="11.25">
      <c r="B562" s="223"/>
      <c r="C562" s="224"/>
      <c r="D562" s="225" t="s">
        <v>175</v>
      </c>
      <c r="E562" s="226" t="s">
        <v>1</v>
      </c>
      <c r="F562" s="227" t="s">
        <v>965</v>
      </c>
      <c r="G562" s="224"/>
      <c r="H562" s="226" t="s">
        <v>1</v>
      </c>
      <c r="I562" s="228"/>
      <c r="J562" s="224"/>
      <c r="K562" s="224"/>
      <c r="L562" s="229"/>
      <c r="M562" s="230"/>
      <c r="N562" s="231"/>
      <c r="O562" s="231"/>
      <c r="P562" s="231"/>
      <c r="Q562" s="231"/>
      <c r="R562" s="231"/>
      <c r="S562" s="231"/>
      <c r="T562" s="232"/>
      <c r="AT562" s="233" t="s">
        <v>175</v>
      </c>
      <c r="AU562" s="233" t="s">
        <v>85</v>
      </c>
      <c r="AV562" s="13" t="s">
        <v>83</v>
      </c>
      <c r="AW562" s="13" t="s">
        <v>31</v>
      </c>
      <c r="AX562" s="13" t="s">
        <v>75</v>
      </c>
      <c r="AY562" s="233" t="s">
        <v>167</v>
      </c>
    </row>
    <row r="563" spans="1:65" s="14" customFormat="1" ht="11.25">
      <c r="B563" s="234"/>
      <c r="C563" s="235"/>
      <c r="D563" s="225" t="s">
        <v>175</v>
      </c>
      <c r="E563" s="236" t="s">
        <v>1</v>
      </c>
      <c r="F563" s="237" t="s">
        <v>966</v>
      </c>
      <c r="G563" s="235"/>
      <c r="H563" s="238">
        <v>1.44</v>
      </c>
      <c r="I563" s="239"/>
      <c r="J563" s="235"/>
      <c r="K563" s="235"/>
      <c r="L563" s="240"/>
      <c r="M563" s="241"/>
      <c r="N563" s="242"/>
      <c r="O563" s="242"/>
      <c r="P563" s="242"/>
      <c r="Q563" s="242"/>
      <c r="R563" s="242"/>
      <c r="S563" s="242"/>
      <c r="T563" s="243"/>
      <c r="AT563" s="244" t="s">
        <v>175</v>
      </c>
      <c r="AU563" s="244" t="s">
        <v>85</v>
      </c>
      <c r="AV563" s="14" t="s">
        <v>85</v>
      </c>
      <c r="AW563" s="14" t="s">
        <v>31</v>
      </c>
      <c r="AX563" s="14" t="s">
        <v>83</v>
      </c>
      <c r="AY563" s="244" t="s">
        <v>167</v>
      </c>
    </row>
    <row r="564" spans="1:65" s="2" customFormat="1" ht="36" customHeight="1">
      <c r="A564" s="35"/>
      <c r="B564" s="36"/>
      <c r="C564" s="210" t="s">
        <v>967</v>
      </c>
      <c r="D564" s="210" t="s">
        <v>169</v>
      </c>
      <c r="E564" s="211" t="s">
        <v>968</v>
      </c>
      <c r="F564" s="212" t="s">
        <v>969</v>
      </c>
      <c r="G564" s="213" t="s">
        <v>307</v>
      </c>
      <c r="H564" s="214">
        <v>1</v>
      </c>
      <c r="I564" s="215"/>
      <c r="J564" s="214">
        <f>ROUND(I564*H564,2)</f>
        <v>0</v>
      </c>
      <c r="K564" s="216"/>
      <c r="L564" s="40"/>
      <c r="M564" s="217" t="s">
        <v>1</v>
      </c>
      <c r="N564" s="218" t="s">
        <v>40</v>
      </c>
      <c r="O564" s="72"/>
      <c r="P564" s="219">
        <f>O564*H564</f>
        <v>0</v>
      </c>
      <c r="Q564" s="219">
        <v>0</v>
      </c>
      <c r="R564" s="219">
        <f>Q564*H564</f>
        <v>0</v>
      </c>
      <c r="S564" s="219">
        <v>0</v>
      </c>
      <c r="T564" s="220">
        <f>S564*H564</f>
        <v>0</v>
      </c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R564" s="221" t="s">
        <v>264</v>
      </c>
      <c r="AT564" s="221" t="s">
        <v>169</v>
      </c>
      <c r="AU564" s="221" t="s">
        <v>85</v>
      </c>
      <c r="AY564" s="18" t="s">
        <v>167</v>
      </c>
      <c r="BE564" s="222">
        <f>IF(N564="základní",J564,0)</f>
        <v>0</v>
      </c>
      <c r="BF564" s="222">
        <f>IF(N564="snížená",J564,0)</f>
        <v>0</v>
      </c>
      <c r="BG564" s="222">
        <f>IF(N564="zákl. přenesená",J564,0)</f>
        <v>0</v>
      </c>
      <c r="BH564" s="222">
        <f>IF(N564="sníž. přenesená",J564,0)</f>
        <v>0</v>
      </c>
      <c r="BI564" s="222">
        <f>IF(N564="nulová",J564,0)</f>
        <v>0</v>
      </c>
      <c r="BJ564" s="18" t="s">
        <v>83</v>
      </c>
      <c r="BK564" s="222">
        <f>ROUND(I564*H564,2)</f>
        <v>0</v>
      </c>
      <c r="BL564" s="18" t="s">
        <v>264</v>
      </c>
      <c r="BM564" s="221" t="s">
        <v>970</v>
      </c>
    </row>
    <row r="565" spans="1:65" s="13" customFormat="1" ht="11.25">
      <c r="B565" s="223"/>
      <c r="C565" s="224"/>
      <c r="D565" s="225" t="s">
        <v>175</v>
      </c>
      <c r="E565" s="226" t="s">
        <v>1</v>
      </c>
      <c r="F565" s="227" t="s">
        <v>971</v>
      </c>
      <c r="G565" s="224"/>
      <c r="H565" s="226" t="s">
        <v>1</v>
      </c>
      <c r="I565" s="228"/>
      <c r="J565" s="224"/>
      <c r="K565" s="224"/>
      <c r="L565" s="229"/>
      <c r="M565" s="230"/>
      <c r="N565" s="231"/>
      <c r="O565" s="231"/>
      <c r="P565" s="231"/>
      <c r="Q565" s="231"/>
      <c r="R565" s="231"/>
      <c r="S565" s="231"/>
      <c r="T565" s="232"/>
      <c r="AT565" s="233" t="s">
        <v>175</v>
      </c>
      <c r="AU565" s="233" t="s">
        <v>85</v>
      </c>
      <c r="AV565" s="13" t="s">
        <v>83</v>
      </c>
      <c r="AW565" s="13" t="s">
        <v>31</v>
      </c>
      <c r="AX565" s="13" t="s">
        <v>75</v>
      </c>
      <c r="AY565" s="233" t="s">
        <v>167</v>
      </c>
    </row>
    <row r="566" spans="1:65" s="14" customFormat="1" ht="11.25">
      <c r="B566" s="234"/>
      <c r="C566" s="235"/>
      <c r="D566" s="225" t="s">
        <v>175</v>
      </c>
      <c r="E566" s="236" t="s">
        <v>1</v>
      </c>
      <c r="F566" s="237" t="s">
        <v>83</v>
      </c>
      <c r="G566" s="235"/>
      <c r="H566" s="238">
        <v>1</v>
      </c>
      <c r="I566" s="239"/>
      <c r="J566" s="235"/>
      <c r="K566" s="235"/>
      <c r="L566" s="240"/>
      <c r="M566" s="241"/>
      <c r="N566" s="242"/>
      <c r="O566" s="242"/>
      <c r="P566" s="242"/>
      <c r="Q566" s="242"/>
      <c r="R566" s="242"/>
      <c r="S566" s="242"/>
      <c r="T566" s="243"/>
      <c r="AT566" s="244" t="s">
        <v>175</v>
      </c>
      <c r="AU566" s="244" t="s">
        <v>85</v>
      </c>
      <c r="AV566" s="14" t="s">
        <v>85</v>
      </c>
      <c r="AW566" s="14" t="s">
        <v>31</v>
      </c>
      <c r="AX566" s="14" t="s">
        <v>83</v>
      </c>
      <c r="AY566" s="244" t="s">
        <v>167</v>
      </c>
    </row>
    <row r="567" spans="1:65" s="2" customFormat="1" ht="36" customHeight="1">
      <c r="A567" s="35"/>
      <c r="B567" s="36"/>
      <c r="C567" s="210" t="s">
        <v>972</v>
      </c>
      <c r="D567" s="210" t="s">
        <v>169</v>
      </c>
      <c r="E567" s="211" t="s">
        <v>973</v>
      </c>
      <c r="F567" s="212" t="s">
        <v>974</v>
      </c>
      <c r="G567" s="213" t="s">
        <v>307</v>
      </c>
      <c r="H567" s="214">
        <v>1</v>
      </c>
      <c r="I567" s="215"/>
      <c r="J567" s="214">
        <f>ROUND(I567*H567,2)</f>
        <v>0</v>
      </c>
      <c r="K567" s="216"/>
      <c r="L567" s="40"/>
      <c r="M567" s="217" t="s">
        <v>1</v>
      </c>
      <c r="N567" s="218" t="s">
        <v>40</v>
      </c>
      <c r="O567" s="72"/>
      <c r="P567" s="219">
        <f>O567*H567</f>
        <v>0</v>
      </c>
      <c r="Q567" s="219">
        <v>0</v>
      </c>
      <c r="R567" s="219">
        <f>Q567*H567</f>
        <v>0</v>
      </c>
      <c r="S567" s="219">
        <v>0</v>
      </c>
      <c r="T567" s="220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221" t="s">
        <v>264</v>
      </c>
      <c r="AT567" s="221" t="s">
        <v>169</v>
      </c>
      <c r="AU567" s="221" t="s">
        <v>85</v>
      </c>
      <c r="AY567" s="18" t="s">
        <v>167</v>
      </c>
      <c r="BE567" s="222">
        <f>IF(N567="základní",J567,0)</f>
        <v>0</v>
      </c>
      <c r="BF567" s="222">
        <f>IF(N567="snížená",J567,0)</f>
        <v>0</v>
      </c>
      <c r="BG567" s="222">
        <f>IF(N567="zákl. přenesená",J567,0)</f>
        <v>0</v>
      </c>
      <c r="BH567" s="222">
        <f>IF(N567="sníž. přenesená",J567,0)</f>
        <v>0</v>
      </c>
      <c r="BI567" s="222">
        <f>IF(N567="nulová",J567,0)</f>
        <v>0</v>
      </c>
      <c r="BJ567" s="18" t="s">
        <v>83</v>
      </c>
      <c r="BK567" s="222">
        <f>ROUND(I567*H567,2)</f>
        <v>0</v>
      </c>
      <c r="BL567" s="18" t="s">
        <v>264</v>
      </c>
      <c r="BM567" s="221" t="s">
        <v>975</v>
      </c>
    </row>
    <row r="568" spans="1:65" s="13" customFormat="1" ht="11.25">
      <c r="B568" s="223"/>
      <c r="C568" s="224"/>
      <c r="D568" s="225" t="s">
        <v>175</v>
      </c>
      <c r="E568" s="226" t="s">
        <v>1</v>
      </c>
      <c r="F568" s="227" t="s">
        <v>976</v>
      </c>
      <c r="G568" s="224"/>
      <c r="H568" s="226" t="s">
        <v>1</v>
      </c>
      <c r="I568" s="228"/>
      <c r="J568" s="224"/>
      <c r="K568" s="224"/>
      <c r="L568" s="229"/>
      <c r="M568" s="230"/>
      <c r="N568" s="231"/>
      <c r="O568" s="231"/>
      <c r="P568" s="231"/>
      <c r="Q568" s="231"/>
      <c r="R568" s="231"/>
      <c r="S568" s="231"/>
      <c r="T568" s="232"/>
      <c r="AT568" s="233" t="s">
        <v>175</v>
      </c>
      <c r="AU568" s="233" t="s">
        <v>85</v>
      </c>
      <c r="AV568" s="13" t="s">
        <v>83</v>
      </c>
      <c r="AW568" s="13" t="s">
        <v>31</v>
      </c>
      <c r="AX568" s="13" t="s">
        <v>75</v>
      </c>
      <c r="AY568" s="233" t="s">
        <v>167</v>
      </c>
    </row>
    <row r="569" spans="1:65" s="14" customFormat="1" ht="11.25">
      <c r="B569" s="234"/>
      <c r="C569" s="235"/>
      <c r="D569" s="225" t="s">
        <v>175</v>
      </c>
      <c r="E569" s="236" t="s">
        <v>1</v>
      </c>
      <c r="F569" s="237" t="s">
        <v>83</v>
      </c>
      <c r="G569" s="235"/>
      <c r="H569" s="238">
        <v>1</v>
      </c>
      <c r="I569" s="239"/>
      <c r="J569" s="235"/>
      <c r="K569" s="235"/>
      <c r="L569" s="240"/>
      <c r="M569" s="241"/>
      <c r="N569" s="242"/>
      <c r="O569" s="242"/>
      <c r="P569" s="242"/>
      <c r="Q569" s="242"/>
      <c r="R569" s="242"/>
      <c r="S569" s="242"/>
      <c r="T569" s="243"/>
      <c r="AT569" s="244" t="s">
        <v>175</v>
      </c>
      <c r="AU569" s="244" t="s">
        <v>85</v>
      </c>
      <c r="AV569" s="14" t="s">
        <v>85</v>
      </c>
      <c r="AW569" s="14" t="s">
        <v>31</v>
      </c>
      <c r="AX569" s="14" t="s">
        <v>83</v>
      </c>
      <c r="AY569" s="244" t="s">
        <v>167</v>
      </c>
    </row>
    <row r="570" spans="1:65" s="2" customFormat="1" ht="48" customHeight="1">
      <c r="A570" s="35"/>
      <c r="B570" s="36"/>
      <c r="C570" s="210" t="s">
        <v>977</v>
      </c>
      <c r="D570" s="210" t="s">
        <v>169</v>
      </c>
      <c r="E570" s="211" t="s">
        <v>978</v>
      </c>
      <c r="F570" s="212" t="s">
        <v>979</v>
      </c>
      <c r="G570" s="213" t="s">
        <v>307</v>
      </c>
      <c r="H570" s="214">
        <v>2</v>
      </c>
      <c r="I570" s="215"/>
      <c r="J570" s="214">
        <f>ROUND(I570*H570,2)</f>
        <v>0</v>
      </c>
      <c r="K570" s="216"/>
      <c r="L570" s="40"/>
      <c r="M570" s="217" t="s">
        <v>1</v>
      </c>
      <c r="N570" s="218" t="s">
        <v>40</v>
      </c>
      <c r="O570" s="72"/>
      <c r="P570" s="219">
        <f>O570*H570</f>
        <v>0</v>
      </c>
      <c r="Q570" s="219">
        <v>0</v>
      </c>
      <c r="R570" s="219">
        <f>Q570*H570</f>
        <v>0</v>
      </c>
      <c r="S570" s="219">
        <v>0</v>
      </c>
      <c r="T570" s="220">
        <f>S570*H570</f>
        <v>0</v>
      </c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R570" s="221" t="s">
        <v>264</v>
      </c>
      <c r="AT570" s="221" t="s">
        <v>169</v>
      </c>
      <c r="AU570" s="221" t="s">
        <v>85</v>
      </c>
      <c r="AY570" s="18" t="s">
        <v>167</v>
      </c>
      <c r="BE570" s="222">
        <f>IF(N570="základní",J570,0)</f>
        <v>0</v>
      </c>
      <c r="BF570" s="222">
        <f>IF(N570="snížená",J570,0)</f>
        <v>0</v>
      </c>
      <c r="BG570" s="222">
        <f>IF(N570="zákl. přenesená",J570,0)</f>
        <v>0</v>
      </c>
      <c r="BH570" s="222">
        <f>IF(N570="sníž. přenesená",J570,0)</f>
        <v>0</v>
      </c>
      <c r="BI570" s="222">
        <f>IF(N570="nulová",J570,0)</f>
        <v>0</v>
      </c>
      <c r="BJ570" s="18" t="s">
        <v>83</v>
      </c>
      <c r="BK570" s="222">
        <f>ROUND(I570*H570,2)</f>
        <v>0</v>
      </c>
      <c r="BL570" s="18" t="s">
        <v>264</v>
      </c>
      <c r="BM570" s="221" t="s">
        <v>980</v>
      </c>
    </row>
    <row r="571" spans="1:65" s="13" customFormat="1" ht="11.25">
      <c r="B571" s="223"/>
      <c r="C571" s="224"/>
      <c r="D571" s="225" t="s">
        <v>175</v>
      </c>
      <c r="E571" s="226" t="s">
        <v>1</v>
      </c>
      <c r="F571" s="227" t="s">
        <v>981</v>
      </c>
      <c r="G571" s="224"/>
      <c r="H571" s="226" t="s">
        <v>1</v>
      </c>
      <c r="I571" s="228"/>
      <c r="J571" s="224"/>
      <c r="K571" s="224"/>
      <c r="L571" s="229"/>
      <c r="M571" s="230"/>
      <c r="N571" s="231"/>
      <c r="O571" s="231"/>
      <c r="P571" s="231"/>
      <c r="Q571" s="231"/>
      <c r="R571" s="231"/>
      <c r="S571" s="231"/>
      <c r="T571" s="232"/>
      <c r="AT571" s="233" t="s">
        <v>175</v>
      </c>
      <c r="AU571" s="233" t="s">
        <v>85</v>
      </c>
      <c r="AV571" s="13" t="s">
        <v>83</v>
      </c>
      <c r="AW571" s="13" t="s">
        <v>31</v>
      </c>
      <c r="AX571" s="13" t="s">
        <v>75</v>
      </c>
      <c r="AY571" s="233" t="s">
        <v>167</v>
      </c>
    </row>
    <row r="572" spans="1:65" s="14" customFormat="1" ht="11.25">
      <c r="B572" s="234"/>
      <c r="C572" s="235"/>
      <c r="D572" s="225" t="s">
        <v>175</v>
      </c>
      <c r="E572" s="236" t="s">
        <v>1</v>
      </c>
      <c r="F572" s="237" t="s">
        <v>982</v>
      </c>
      <c r="G572" s="235"/>
      <c r="H572" s="238">
        <v>2</v>
      </c>
      <c r="I572" s="239"/>
      <c r="J572" s="235"/>
      <c r="K572" s="235"/>
      <c r="L572" s="240"/>
      <c r="M572" s="241"/>
      <c r="N572" s="242"/>
      <c r="O572" s="242"/>
      <c r="P572" s="242"/>
      <c r="Q572" s="242"/>
      <c r="R572" s="242"/>
      <c r="S572" s="242"/>
      <c r="T572" s="243"/>
      <c r="AT572" s="244" t="s">
        <v>175</v>
      </c>
      <c r="AU572" s="244" t="s">
        <v>85</v>
      </c>
      <c r="AV572" s="14" t="s">
        <v>85</v>
      </c>
      <c r="AW572" s="14" t="s">
        <v>31</v>
      </c>
      <c r="AX572" s="14" t="s">
        <v>83</v>
      </c>
      <c r="AY572" s="244" t="s">
        <v>167</v>
      </c>
    </row>
    <row r="573" spans="1:65" s="2" customFormat="1" ht="48" customHeight="1">
      <c r="A573" s="35"/>
      <c r="B573" s="36"/>
      <c r="C573" s="210" t="s">
        <v>983</v>
      </c>
      <c r="D573" s="210" t="s">
        <v>169</v>
      </c>
      <c r="E573" s="211" t="s">
        <v>984</v>
      </c>
      <c r="F573" s="212" t="s">
        <v>985</v>
      </c>
      <c r="G573" s="213" t="s">
        <v>307</v>
      </c>
      <c r="H573" s="214">
        <v>2</v>
      </c>
      <c r="I573" s="215"/>
      <c r="J573" s="214">
        <f>ROUND(I573*H573,2)</f>
        <v>0</v>
      </c>
      <c r="K573" s="216"/>
      <c r="L573" s="40"/>
      <c r="M573" s="217" t="s">
        <v>1</v>
      </c>
      <c r="N573" s="218" t="s">
        <v>40</v>
      </c>
      <c r="O573" s="72"/>
      <c r="P573" s="219">
        <f>O573*H573</f>
        <v>0</v>
      </c>
      <c r="Q573" s="219">
        <v>0</v>
      </c>
      <c r="R573" s="219">
        <f>Q573*H573</f>
        <v>0</v>
      </c>
      <c r="S573" s="219">
        <v>0</v>
      </c>
      <c r="T573" s="220">
        <f>S573*H573</f>
        <v>0</v>
      </c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R573" s="221" t="s">
        <v>264</v>
      </c>
      <c r="AT573" s="221" t="s">
        <v>169</v>
      </c>
      <c r="AU573" s="221" t="s">
        <v>85</v>
      </c>
      <c r="AY573" s="18" t="s">
        <v>167</v>
      </c>
      <c r="BE573" s="222">
        <f>IF(N573="základní",J573,0)</f>
        <v>0</v>
      </c>
      <c r="BF573" s="222">
        <f>IF(N573="snížená",J573,0)</f>
        <v>0</v>
      </c>
      <c r="BG573" s="222">
        <f>IF(N573="zákl. přenesená",J573,0)</f>
        <v>0</v>
      </c>
      <c r="BH573" s="222">
        <f>IF(N573="sníž. přenesená",J573,0)</f>
        <v>0</v>
      </c>
      <c r="BI573" s="222">
        <f>IF(N573="nulová",J573,0)</f>
        <v>0</v>
      </c>
      <c r="BJ573" s="18" t="s">
        <v>83</v>
      </c>
      <c r="BK573" s="222">
        <f>ROUND(I573*H573,2)</f>
        <v>0</v>
      </c>
      <c r="BL573" s="18" t="s">
        <v>264</v>
      </c>
      <c r="BM573" s="221" t="s">
        <v>986</v>
      </c>
    </row>
    <row r="574" spans="1:65" s="13" customFormat="1" ht="11.25">
      <c r="B574" s="223"/>
      <c r="C574" s="224"/>
      <c r="D574" s="225" t="s">
        <v>175</v>
      </c>
      <c r="E574" s="226" t="s">
        <v>1</v>
      </c>
      <c r="F574" s="227" t="s">
        <v>987</v>
      </c>
      <c r="G574" s="224"/>
      <c r="H574" s="226" t="s">
        <v>1</v>
      </c>
      <c r="I574" s="228"/>
      <c r="J574" s="224"/>
      <c r="K574" s="224"/>
      <c r="L574" s="229"/>
      <c r="M574" s="230"/>
      <c r="N574" s="231"/>
      <c r="O574" s="231"/>
      <c r="P574" s="231"/>
      <c r="Q574" s="231"/>
      <c r="R574" s="231"/>
      <c r="S574" s="231"/>
      <c r="T574" s="232"/>
      <c r="AT574" s="233" t="s">
        <v>175</v>
      </c>
      <c r="AU574" s="233" t="s">
        <v>85</v>
      </c>
      <c r="AV574" s="13" t="s">
        <v>83</v>
      </c>
      <c r="AW574" s="13" t="s">
        <v>31</v>
      </c>
      <c r="AX574" s="13" t="s">
        <v>75</v>
      </c>
      <c r="AY574" s="233" t="s">
        <v>167</v>
      </c>
    </row>
    <row r="575" spans="1:65" s="14" customFormat="1" ht="11.25">
      <c r="B575" s="234"/>
      <c r="C575" s="235"/>
      <c r="D575" s="225" t="s">
        <v>175</v>
      </c>
      <c r="E575" s="236" t="s">
        <v>1</v>
      </c>
      <c r="F575" s="237" t="s">
        <v>85</v>
      </c>
      <c r="G575" s="235"/>
      <c r="H575" s="238">
        <v>2</v>
      </c>
      <c r="I575" s="239"/>
      <c r="J575" s="235"/>
      <c r="K575" s="235"/>
      <c r="L575" s="240"/>
      <c r="M575" s="241"/>
      <c r="N575" s="242"/>
      <c r="O575" s="242"/>
      <c r="P575" s="242"/>
      <c r="Q575" s="242"/>
      <c r="R575" s="242"/>
      <c r="S575" s="242"/>
      <c r="T575" s="243"/>
      <c r="AT575" s="244" t="s">
        <v>175</v>
      </c>
      <c r="AU575" s="244" t="s">
        <v>85</v>
      </c>
      <c r="AV575" s="14" t="s">
        <v>85</v>
      </c>
      <c r="AW575" s="14" t="s">
        <v>31</v>
      </c>
      <c r="AX575" s="14" t="s">
        <v>83</v>
      </c>
      <c r="AY575" s="244" t="s">
        <v>167</v>
      </c>
    </row>
    <row r="576" spans="1:65" s="2" customFormat="1" ht="48" customHeight="1">
      <c r="A576" s="35"/>
      <c r="B576" s="36"/>
      <c r="C576" s="210" t="s">
        <v>988</v>
      </c>
      <c r="D576" s="210" t="s">
        <v>169</v>
      </c>
      <c r="E576" s="211" t="s">
        <v>989</v>
      </c>
      <c r="F576" s="212" t="s">
        <v>990</v>
      </c>
      <c r="G576" s="213" t="s">
        <v>307</v>
      </c>
      <c r="H576" s="214">
        <v>5</v>
      </c>
      <c r="I576" s="215"/>
      <c r="J576" s="214">
        <f>ROUND(I576*H576,2)</f>
        <v>0</v>
      </c>
      <c r="K576" s="216"/>
      <c r="L576" s="40"/>
      <c r="M576" s="217" t="s">
        <v>1</v>
      </c>
      <c r="N576" s="218" t="s">
        <v>40</v>
      </c>
      <c r="O576" s="72"/>
      <c r="P576" s="219">
        <f>O576*H576</f>
        <v>0</v>
      </c>
      <c r="Q576" s="219">
        <v>0</v>
      </c>
      <c r="R576" s="219">
        <f>Q576*H576</f>
        <v>0</v>
      </c>
      <c r="S576" s="219">
        <v>0</v>
      </c>
      <c r="T576" s="220">
        <f>S576*H576</f>
        <v>0</v>
      </c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R576" s="221" t="s">
        <v>264</v>
      </c>
      <c r="AT576" s="221" t="s">
        <v>169</v>
      </c>
      <c r="AU576" s="221" t="s">
        <v>85</v>
      </c>
      <c r="AY576" s="18" t="s">
        <v>167</v>
      </c>
      <c r="BE576" s="222">
        <f>IF(N576="základní",J576,0)</f>
        <v>0</v>
      </c>
      <c r="BF576" s="222">
        <f>IF(N576="snížená",J576,0)</f>
        <v>0</v>
      </c>
      <c r="BG576" s="222">
        <f>IF(N576="zákl. přenesená",J576,0)</f>
        <v>0</v>
      </c>
      <c r="BH576" s="222">
        <f>IF(N576="sníž. přenesená",J576,0)</f>
        <v>0</v>
      </c>
      <c r="BI576" s="222">
        <f>IF(N576="nulová",J576,0)</f>
        <v>0</v>
      </c>
      <c r="BJ576" s="18" t="s">
        <v>83</v>
      </c>
      <c r="BK576" s="222">
        <f>ROUND(I576*H576,2)</f>
        <v>0</v>
      </c>
      <c r="BL576" s="18" t="s">
        <v>264</v>
      </c>
      <c r="BM576" s="221" t="s">
        <v>991</v>
      </c>
    </row>
    <row r="577" spans="1:65" s="13" customFormat="1" ht="11.25">
      <c r="B577" s="223"/>
      <c r="C577" s="224"/>
      <c r="D577" s="225" t="s">
        <v>175</v>
      </c>
      <c r="E577" s="226" t="s">
        <v>1</v>
      </c>
      <c r="F577" s="227" t="s">
        <v>992</v>
      </c>
      <c r="G577" s="224"/>
      <c r="H577" s="226" t="s">
        <v>1</v>
      </c>
      <c r="I577" s="228"/>
      <c r="J577" s="224"/>
      <c r="K577" s="224"/>
      <c r="L577" s="229"/>
      <c r="M577" s="230"/>
      <c r="N577" s="231"/>
      <c r="O577" s="231"/>
      <c r="P577" s="231"/>
      <c r="Q577" s="231"/>
      <c r="R577" s="231"/>
      <c r="S577" s="231"/>
      <c r="T577" s="232"/>
      <c r="AT577" s="233" t="s">
        <v>175</v>
      </c>
      <c r="AU577" s="233" t="s">
        <v>85</v>
      </c>
      <c r="AV577" s="13" t="s">
        <v>83</v>
      </c>
      <c r="AW577" s="13" t="s">
        <v>31</v>
      </c>
      <c r="AX577" s="13" t="s">
        <v>75</v>
      </c>
      <c r="AY577" s="233" t="s">
        <v>167</v>
      </c>
    </row>
    <row r="578" spans="1:65" s="14" customFormat="1" ht="11.25">
      <c r="B578" s="234"/>
      <c r="C578" s="235"/>
      <c r="D578" s="225" t="s">
        <v>175</v>
      </c>
      <c r="E578" s="236" t="s">
        <v>1</v>
      </c>
      <c r="F578" s="237" t="s">
        <v>194</v>
      </c>
      <c r="G578" s="235"/>
      <c r="H578" s="238">
        <v>5</v>
      </c>
      <c r="I578" s="239"/>
      <c r="J578" s="235"/>
      <c r="K578" s="235"/>
      <c r="L578" s="240"/>
      <c r="M578" s="241"/>
      <c r="N578" s="242"/>
      <c r="O578" s="242"/>
      <c r="P578" s="242"/>
      <c r="Q578" s="242"/>
      <c r="R578" s="242"/>
      <c r="S578" s="242"/>
      <c r="T578" s="243"/>
      <c r="AT578" s="244" t="s">
        <v>175</v>
      </c>
      <c r="AU578" s="244" t="s">
        <v>85</v>
      </c>
      <c r="AV578" s="14" t="s">
        <v>85</v>
      </c>
      <c r="AW578" s="14" t="s">
        <v>31</v>
      </c>
      <c r="AX578" s="14" t="s">
        <v>83</v>
      </c>
      <c r="AY578" s="244" t="s">
        <v>167</v>
      </c>
    </row>
    <row r="579" spans="1:65" s="2" customFormat="1" ht="48" customHeight="1">
      <c r="A579" s="35"/>
      <c r="B579" s="36"/>
      <c r="C579" s="210" t="s">
        <v>993</v>
      </c>
      <c r="D579" s="210" t="s">
        <v>169</v>
      </c>
      <c r="E579" s="211" t="s">
        <v>994</v>
      </c>
      <c r="F579" s="212" t="s">
        <v>995</v>
      </c>
      <c r="G579" s="213" t="s">
        <v>307</v>
      </c>
      <c r="H579" s="214">
        <v>1</v>
      </c>
      <c r="I579" s="215"/>
      <c r="J579" s="214">
        <f>ROUND(I579*H579,2)</f>
        <v>0</v>
      </c>
      <c r="K579" s="216"/>
      <c r="L579" s="40"/>
      <c r="M579" s="217" t="s">
        <v>1</v>
      </c>
      <c r="N579" s="218" t="s">
        <v>40</v>
      </c>
      <c r="O579" s="72"/>
      <c r="P579" s="219">
        <f>O579*H579</f>
        <v>0</v>
      </c>
      <c r="Q579" s="219">
        <v>0</v>
      </c>
      <c r="R579" s="219">
        <f>Q579*H579</f>
        <v>0</v>
      </c>
      <c r="S579" s="219">
        <v>0</v>
      </c>
      <c r="T579" s="220">
        <f>S579*H579</f>
        <v>0</v>
      </c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R579" s="221" t="s">
        <v>264</v>
      </c>
      <c r="AT579" s="221" t="s">
        <v>169</v>
      </c>
      <c r="AU579" s="221" t="s">
        <v>85</v>
      </c>
      <c r="AY579" s="18" t="s">
        <v>167</v>
      </c>
      <c r="BE579" s="222">
        <f>IF(N579="základní",J579,0)</f>
        <v>0</v>
      </c>
      <c r="BF579" s="222">
        <f>IF(N579="snížená",J579,0)</f>
        <v>0</v>
      </c>
      <c r="BG579" s="222">
        <f>IF(N579="zákl. přenesená",J579,0)</f>
        <v>0</v>
      </c>
      <c r="BH579" s="222">
        <f>IF(N579="sníž. přenesená",J579,0)</f>
        <v>0</v>
      </c>
      <c r="BI579" s="222">
        <f>IF(N579="nulová",J579,0)</f>
        <v>0</v>
      </c>
      <c r="BJ579" s="18" t="s">
        <v>83</v>
      </c>
      <c r="BK579" s="222">
        <f>ROUND(I579*H579,2)</f>
        <v>0</v>
      </c>
      <c r="BL579" s="18" t="s">
        <v>264</v>
      </c>
      <c r="BM579" s="221" t="s">
        <v>996</v>
      </c>
    </row>
    <row r="580" spans="1:65" s="13" customFormat="1" ht="11.25">
      <c r="B580" s="223"/>
      <c r="C580" s="224"/>
      <c r="D580" s="225" t="s">
        <v>175</v>
      </c>
      <c r="E580" s="226" t="s">
        <v>1</v>
      </c>
      <c r="F580" s="227" t="s">
        <v>997</v>
      </c>
      <c r="G580" s="224"/>
      <c r="H580" s="226" t="s">
        <v>1</v>
      </c>
      <c r="I580" s="228"/>
      <c r="J580" s="224"/>
      <c r="K580" s="224"/>
      <c r="L580" s="229"/>
      <c r="M580" s="230"/>
      <c r="N580" s="231"/>
      <c r="O580" s="231"/>
      <c r="P580" s="231"/>
      <c r="Q580" s="231"/>
      <c r="R580" s="231"/>
      <c r="S580" s="231"/>
      <c r="T580" s="232"/>
      <c r="AT580" s="233" t="s">
        <v>175</v>
      </c>
      <c r="AU580" s="233" t="s">
        <v>85</v>
      </c>
      <c r="AV580" s="13" t="s">
        <v>83</v>
      </c>
      <c r="AW580" s="13" t="s">
        <v>31</v>
      </c>
      <c r="AX580" s="13" t="s">
        <v>75</v>
      </c>
      <c r="AY580" s="233" t="s">
        <v>167</v>
      </c>
    </row>
    <row r="581" spans="1:65" s="14" customFormat="1" ht="11.25">
      <c r="B581" s="234"/>
      <c r="C581" s="235"/>
      <c r="D581" s="225" t="s">
        <v>175</v>
      </c>
      <c r="E581" s="236" t="s">
        <v>1</v>
      </c>
      <c r="F581" s="237" t="s">
        <v>83</v>
      </c>
      <c r="G581" s="235"/>
      <c r="H581" s="238">
        <v>1</v>
      </c>
      <c r="I581" s="239"/>
      <c r="J581" s="235"/>
      <c r="K581" s="235"/>
      <c r="L581" s="240"/>
      <c r="M581" s="277"/>
      <c r="N581" s="278"/>
      <c r="O581" s="278"/>
      <c r="P581" s="278"/>
      <c r="Q581" s="278"/>
      <c r="R581" s="278"/>
      <c r="S581" s="278"/>
      <c r="T581" s="279"/>
      <c r="AT581" s="244" t="s">
        <v>175</v>
      </c>
      <c r="AU581" s="244" t="s">
        <v>85</v>
      </c>
      <c r="AV581" s="14" t="s">
        <v>85</v>
      </c>
      <c r="AW581" s="14" t="s">
        <v>31</v>
      </c>
      <c r="AX581" s="14" t="s">
        <v>83</v>
      </c>
      <c r="AY581" s="244" t="s">
        <v>167</v>
      </c>
    </row>
    <row r="582" spans="1:65" s="2" customFormat="1" ht="6.95" customHeight="1">
      <c r="A582" s="35"/>
      <c r="B582" s="55"/>
      <c r="C582" s="56"/>
      <c r="D582" s="56"/>
      <c r="E582" s="56"/>
      <c r="F582" s="56"/>
      <c r="G582" s="56"/>
      <c r="H582" s="56"/>
      <c r="I582" s="159"/>
      <c r="J582" s="56"/>
      <c r="K582" s="56"/>
      <c r="L582" s="40"/>
      <c r="M582" s="35"/>
      <c r="O582" s="35"/>
      <c r="P582" s="35"/>
      <c r="Q582" s="35"/>
      <c r="R582" s="35"/>
      <c r="S582" s="35"/>
      <c r="T582" s="35"/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</row>
  </sheetData>
  <sheetProtection algorithmName="SHA-512" hashValue="Vexs3bTxr5Jl5Cq58NihuSWwQpID1cF5R7qcfk6CQUn6tou1S/2TKaf1B/RkiV/8RXWTlb/DZflExSVxOPXhMg==" saltValue="VZjn4prY8ANYaQotDKkE3F1YmII1Bfpuy9CjjFB9syp9LCg/LJyMge5uDcKA0tUm0lCR1x4MS62WxsmuYZtJKA==" spinCount="100000" sheet="1" objects="1" scenarios="1" formatColumns="0" formatRows="0" autoFilter="0"/>
  <autoFilter ref="C139:K581"/>
  <mergeCells count="9">
    <mergeCell ref="E87:H87"/>
    <mergeCell ref="E130:H130"/>
    <mergeCell ref="E132:H13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6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88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85</v>
      </c>
    </row>
    <row r="4" spans="1:46" s="1" customFormat="1" ht="24.95" customHeight="1">
      <c r="B4" s="21"/>
      <c r="D4" s="120" t="s">
        <v>120</v>
      </c>
      <c r="I4" s="116"/>
      <c r="L4" s="21"/>
      <c r="M4" s="121" t="s">
        <v>10</v>
      </c>
      <c r="AT4" s="18" t="s">
        <v>4</v>
      </c>
    </row>
    <row r="5" spans="1:46" s="1" customFormat="1" ht="6.95" customHeight="1">
      <c r="B5" s="21"/>
      <c r="I5" s="116"/>
      <c r="L5" s="21"/>
    </row>
    <row r="6" spans="1:46" s="1" customFormat="1" ht="12" customHeight="1">
      <c r="B6" s="21"/>
      <c r="D6" s="122" t="s">
        <v>15</v>
      </c>
      <c r="I6" s="116"/>
      <c r="L6" s="21"/>
    </row>
    <row r="7" spans="1:46" s="1" customFormat="1" ht="16.5" customHeight="1">
      <c r="B7" s="21"/>
      <c r="E7" s="333" t="str">
        <f>'Rekapitulace stavby'!K6</f>
        <v>Psí útulek Bety Ostrov - nové zázemí</v>
      </c>
      <c r="F7" s="334"/>
      <c r="G7" s="334"/>
      <c r="H7" s="334"/>
      <c r="I7" s="116"/>
      <c r="L7" s="21"/>
    </row>
    <row r="8" spans="1:46" s="2" customFormat="1" ht="12" customHeight="1">
      <c r="A8" s="35"/>
      <c r="B8" s="40"/>
      <c r="C8" s="35"/>
      <c r="D8" s="122" t="s">
        <v>121</v>
      </c>
      <c r="E8" s="35"/>
      <c r="F8" s="35"/>
      <c r="G8" s="35"/>
      <c r="H8" s="35"/>
      <c r="I8" s="123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5" t="s">
        <v>998</v>
      </c>
      <c r="F9" s="336"/>
      <c r="G9" s="336"/>
      <c r="H9" s="336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2" t="s">
        <v>17</v>
      </c>
      <c r="E11" s="35"/>
      <c r="F11" s="111" t="s">
        <v>1</v>
      </c>
      <c r="G11" s="35"/>
      <c r="H11" s="35"/>
      <c r="I11" s="124" t="s">
        <v>18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2" t="s">
        <v>19</v>
      </c>
      <c r="E12" s="35"/>
      <c r="F12" s="111" t="s">
        <v>20</v>
      </c>
      <c r="G12" s="35"/>
      <c r="H12" s="35"/>
      <c r="I12" s="124" t="s">
        <v>21</v>
      </c>
      <c r="J12" s="125" t="str">
        <f>'Rekapitulace stavby'!AN8</f>
        <v>13. 8. 2019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23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23</v>
      </c>
      <c r="E14" s="35"/>
      <c r="F14" s="35"/>
      <c r="G14" s="35"/>
      <c r="H14" s="35"/>
      <c r="I14" s="124" t="s">
        <v>24</v>
      </c>
      <c r="J14" s="111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25</v>
      </c>
      <c r="F15" s="35"/>
      <c r="G15" s="35"/>
      <c r="H15" s="35"/>
      <c r="I15" s="124" t="s">
        <v>26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23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2" t="s">
        <v>27</v>
      </c>
      <c r="E17" s="35"/>
      <c r="F17" s="35"/>
      <c r="G17" s="35"/>
      <c r="H17" s="35"/>
      <c r="I17" s="124" t="s">
        <v>24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7" t="str">
        <f>'Rekapitulace stavby'!E14</f>
        <v>Vyplň údaj</v>
      </c>
      <c r="F18" s="338"/>
      <c r="G18" s="338"/>
      <c r="H18" s="338"/>
      <c r="I18" s="124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23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2" t="s">
        <v>29</v>
      </c>
      <c r="E20" s="35"/>
      <c r="F20" s="35"/>
      <c r="G20" s="35"/>
      <c r="H20" s="35"/>
      <c r="I20" s="124" t="s">
        <v>24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30</v>
      </c>
      <c r="F21" s="35"/>
      <c r="G21" s="35"/>
      <c r="H21" s="35"/>
      <c r="I21" s="124" t="s">
        <v>26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23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2" t="s">
        <v>32</v>
      </c>
      <c r="E23" s="35"/>
      <c r="F23" s="35"/>
      <c r="G23" s="35"/>
      <c r="H23" s="35"/>
      <c r="I23" s="124" t="s">
        <v>24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33</v>
      </c>
      <c r="F24" s="35"/>
      <c r="G24" s="35"/>
      <c r="H24" s="35"/>
      <c r="I24" s="124" t="s">
        <v>26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23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2" t="s">
        <v>34</v>
      </c>
      <c r="E26" s="35"/>
      <c r="F26" s="35"/>
      <c r="G26" s="35"/>
      <c r="H26" s="35"/>
      <c r="I26" s="123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39" t="s">
        <v>1</v>
      </c>
      <c r="F27" s="339"/>
      <c r="G27" s="339"/>
      <c r="H27" s="339"/>
      <c r="I27" s="128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30"/>
      <c r="E29" s="130"/>
      <c r="F29" s="130"/>
      <c r="G29" s="130"/>
      <c r="H29" s="130"/>
      <c r="I29" s="131"/>
      <c r="J29" s="130"/>
      <c r="K29" s="13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32" t="s">
        <v>35</v>
      </c>
      <c r="E30" s="35"/>
      <c r="F30" s="35"/>
      <c r="G30" s="35"/>
      <c r="H30" s="35"/>
      <c r="I30" s="123"/>
      <c r="J30" s="133">
        <f>ROUND(J131,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34" t="s">
        <v>37</v>
      </c>
      <c r="G32" s="35"/>
      <c r="H32" s="35"/>
      <c r="I32" s="135" t="s">
        <v>36</v>
      </c>
      <c r="J32" s="134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6" t="s">
        <v>39</v>
      </c>
      <c r="E33" s="122" t="s">
        <v>40</v>
      </c>
      <c r="F33" s="137">
        <f>ROUND((SUM(BE131:BE318)),  2)</f>
        <v>0</v>
      </c>
      <c r="G33" s="35"/>
      <c r="H33" s="35"/>
      <c r="I33" s="138">
        <v>0.21</v>
      </c>
      <c r="J33" s="137">
        <f>ROUND(((SUM(BE131:BE318))*I33),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2" t="s">
        <v>41</v>
      </c>
      <c r="F34" s="137">
        <f>ROUND((SUM(BF131:BF318)),  2)</f>
        <v>0</v>
      </c>
      <c r="G34" s="35"/>
      <c r="H34" s="35"/>
      <c r="I34" s="138">
        <v>0.15</v>
      </c>
      <c r="J34" s="137">
        <f>ROUND(((SUM(BF131:BF318))*I34),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2" t="s">
        <v>42</v>
      </c>
      <c r="F35" s="137">
        <f>ROUND((SUM(BG131:BG318)),  2)</f>
        <v>0</v>
      </c>
      <c r="G35" s="35"/>
      <c r="H35" s="35"/>
      <c r="I35" s="138">
        <v>0.21</v>
      </c>
      <c r="J35" s="137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2" t="s">
        <v>43</v>
      </c>
      <c r="F36" s="137">
        <f>ROUND((SUM(BH131:BH318)),  2)</f>
        <v>0</v>
      </c>
      <c r="G36" s="35"/>
      <c r="H36" s="35"/>
      <c r="I36" s="138">
        <v>0.15</v>
      </c>
      <c r="J36" s="137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2" t="s">
        <v>44</v>
      </c>
      <c r="F37" s="137">
        <f>ROUND((SUM(BI131:BI318)),  2)</f>
        <v>0</v>
      </c>
      <c r="G37" s="35"/>
      <c r="H37" s="35"/>
      <c r="I37" s="138">
        <v>0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23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9"/>
      <c r="D39" s="140" t="s">
        <v>45</v>
      </c>
      <c r="E39" s="141"/>
      <c r="F39" s="141"/>
      <c r="G39" s="142" t="s">
        <v>46</v>
      </c>
      <c r="H39" s="143" t="s">
        <v>47</v>
      </c>
      <c r="I39" s="144"/>
      <c r="J39" s="145">
        <f>SUM(J30:J37)</f>
        <v>0</v>
      </c>
      <c r="K39" s="146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16"/>
      <c r="L41" s="21"/>
    </row>
    <row r="42" spans="1:31" s="1" customFormat="1" ht="14.45" customHeight="1">
      <c r="B42" s="21"/>
      <c r="I42" s="116"/>
      <c r="L42" s="21"/>
    </row>
    <row r="43" spans="1:31" s="1" customFormat="1" ht="14.45" customHeight="1">
      <c r="B43" s="21"/>
      <c r="I43" s="116"/>
      <c r="L43" s="21"/>
    </row>
    <row r="44" spans="1:31" s="1" customFormat="1" ht="14.45" customHeight="1">
      <c r="B44" s="21"/>
      <c r="I44" s="116"/>
      <c r="L44" s="21"/>
    </row>
    <row r="45" spans="1:31" s="1" customFormat="1" ht="14.45" customHeight="1">
      <c r="B45" s="21"/>
      <c r="I45" s="116"/>
      <c r="L45" s="21"/>
    </row>
    <row r="46" spans="1:31" s="1" customFormat="1" ht="14.45" customHeight="1">
      <c r="B46" s="21"/>
      <c r="I46" s="116"/>
      <c r="L46" s="21"/>
    </row>
    <row r="47" spans="1:31" s="1" customFormat="1" ht="14.45" customHeight="1">
      <c r="B47" s="21"/>
      <c r="I47" s="116"/>
      <c r="L47" s="21"/>
    </row>
    <row r="48" spans="1:31" s="1" customFormat="1" ht="14.45" customHeight="1">
      <c r="B48" s="21"/>
      <c r="I48" s="116"/>
      <c r="L48" s="21"/>
    </row>
    <row r="49" spans="1:31" s="1" customFormat="1" ht="14.45" customHeight="1">
      <c r="B49" s="21"/>
      <c r="I49" s="116"/>
      <c r="L49" s="21"/>
    </row>
    <row r="50" spans="1:31" s="2" customFormat="1" ht="14.45" customHeight="1">
      <c r="B50" s="52"/>
      <c r="D50" s="147" t="s">
        <v>48</v>
      </c>
      <c r="E50" s="148"/>
      <c r="F50" s="148"/>
      <c r="G50" s="147" t="s">
        <v>49</v>
      </c>
      <c r="H50" s="148"/>
      <c r="I50" s="149"/>
      <c r="J50" s="148"/>
      <c r="K50" s="148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50" t="s">
        <v>50</v>
      </c>
      <c r="E61" s="151"/>
      <c r="F61" s="152" t="s">
        <v>51</v>
      </c>
      <c r="G61" s="150" t="s">
        <v>50</v>
      </c>
      <c r="H61" s="151"/>
      <c r="I61" s="153"/>
      <c r="J61" s="154" t="s">
        <v>51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7" t="s">
        <v>52</v>
      </c>
      <c r="E65" s="155"/>
      <c r="F65" s="155"/>
      <c r="G65" s="147" t="s">
        <v>53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50" t="s">
        <v>50</v>
      </c>
      <c r="E76" s="151"/>
      <c r="F76" s="152" t="s">
        <v>51</v>
      </c>
      <c r="G76" s="150" t="s">
        <v>50</v>
      </c>
      <c r="H76" s="151"/>
      <c r="I76" s="153"/>
      <c r="J76" s="154" t="s">
        <v>51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123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40" t="str">
        <f>E7</f>
        <v>Psí útulek Bety Ostrov - nové zázemí</v>
      </c>
      <c r="F85" s="341"/>
      <c r="G85" s="341"/>
      <c r="H85" s="341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121</v>
      </c>
      <c r="D86" s="37"/>
      <c r="E86" s="37"/>
      <c r="F86" s="37"/>
      <c r="G86" s="37"/>
      <c r="H86" s="37"/>
      <c r="I86" s="123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8" t="str">
        <f>E9</f>
        <v>02 - septik + filtr + čerpací stanice</v>
      </c>
      <c r="F87" s="342"/>
      <c r="G87" s="342"/>
      <c r="H87" s="342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 xml:space="preserve"> </v>
      </c>
      <c r="G89" s="37"/>
      <c r="H89" s="37"/>
      <c r="I89" s="124" t="s">
        <v>21</v>
      </c>
      <c r="J89" s="67" t="str">
        <f>IF(J12="","",J12)</f>
        <v>13. 8. 2019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27.95" customHeight="1">
      <c r="A91" s="35"/>
      <c r="B91" s="36"/>
      <c r="C91" s="30" t="s">
        <v>23</v>
      </c>
      <c r="D91" s="37"/>
      <c r="E91" s="37"/>
      <c r="F91" s="28" t="str">
        <f>E15</f>
        <v>Město Ostrov</v>
      </c>
      <c r="G91" s="37"/>
      <c r="H91" s="37"/>
      <c r="I91" s="124" t="s">
        <v>29</v>
      </c>
      <c r="J91" s="33" t="str">
        <f>E21</f>
        <v>Ing.Vladislav Skoček, Ostrov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7.9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124" t="s">
        <v>32</v>
      </c>
      <c r="J92" s="33" t="str">
        <f>E24</f>
        <v>Neubauerová Soňa, SK-Projekt Ostrov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23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63" t="s">
        <v>124</v>
      </c>
      <c r="D94" s="164"/>
      <c r="E94" s="164"/>
      <c r="F94" s="164"/>
      <c r="G94" s="164"/>
      <c r="H94" s="164"/>
      <c r="I94" s="165"/>
      <c r="J94" s="166" t="s">
        <v>125</v>
      </c>
      <c r="K94" s="16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7" t="s">
        <v>126</v>
      </c>
      <c r="D96" s="37"/>
      <c r="E96" s="37"/>
      <c r="F96" s="37"/>
      <c r="G96" s="37"/>
      <c r="H96" s="37"/>
      <c r="I96" s="123"/>
      <c r="J96" s="85">
        <f>J131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127</v>
      </c>
    </row>
    <row r="97" spans="1:31" s="9" customFormat="1" ht="24.95" customHeight="1">
      <c r="B97" s="168"/>
      <c r="C97" s="169"/>
      <c r="D97" s="170" t="s">
        <v>128</v>
      </c>
      <c r="E97" s="171"/>
      <c r="F97" s="171"/>
      <c r="G97" s="171"/>
      <c r="H97" s="171"/>
      <c r="I97" s="172"/>
      <c r="J97" s="173">
        <f>J132</f>
        <v>0</v>
      </c>
      <c r="K97" s="169"/>
      <c r="L97" s="174"/>
    </row>
    <row r="98" spans="1:31" s="10" customFormat="1" ht="19.899999999999999" customHeight="1">
      <c r="B98" s="175"/>
      <c r="C98" s="105"/>
      <c r="D98" s="176" t="s">
        <v>129</v>
      </c>
      <c r="E98" s="177"/>
      <c r="F98" s="177"/>
      <c r="G98" s="177"/>
      <c r="H98" s="177"/>
      <c r="I98" s="178"/>
      <c r="J98" s="179">
        <f>J133</f>
        <v>0</v>
      </c>
      <c r="K98" s="105"/>
      <c r="L98" s="180"/>
    </row>
    <row r="99" spans="1:31" s="10" customFormat="1" ht="19.899999999999999" customHeight="1">
      <c r="B99" s="175"/>
      <c r="C99" s="105"/>
      <c r="D99" s="176" t="s">
        <v>999</v>
      </c>
      <c r="E99" s="177"/>
      <c r="F99" s="177"/>
      <c r="G99" s="177"/>
      <c r="H99" s="177"/>
      <c r="I99" s="178"/>
      <c r="J99" s="179">
        <f>J219</f>
        <v>0</v>
      </c>
      <c r="K99" s="105"/>
      <c r="L99" s="180"/>
    </row>
    <row r="100" spans="1:31" s="10" customFormat="1" ht="19.899999999999999" customHeight="1">
      <c r="B100" s="175"/>
      <c r="C100" s="105"/>
      <c r="D100" s="176" t="s">
        <v>1000</v>
      </c>
      <c r="E100" s="177"/>
      <c r="F100" s="177"/>
      <c r="G100" s="177"/>
      <c r="H100" s="177"/>
      <c r="I100" s="178"/>
      <c r="J100" s="179">
        <f>J227</f>
        <v>0</v>
      </c>
      <c r="K100" s="105"/>
      <c r="L100" s="180"/>
    </row>
    <row r="101" spans="1:31" s="10" customFormat="1" ht="19.899999999999999" customHeight="1">
      <c r="B101" s="175"/>
      <c r="C101" s="105"/>
      <c r="D101" s="176" t="s">
        <v>1001</v>
      </c>
      <c r="E101" s="177"/>
      <c r="F101" s="177"/>
      <c r="G101" s="177"/>
      <c r="H101" s="177"/>
      <c r="I101" s="178"/>
      <c r="J101" s="179">
        <f>J237</f>
        <v>0</v>
      </c>
      <c r="K101" s="105"/>
      <c r="L101" s="180"/>
    </row>
    <row r="102" spans="1:31" s="10" customFormat="1" ht="19.899999999999999" customHeight="1">
      <c r="B102" s="175"/>
      <c r="C102" s="105"/>
      <c r="D102" s="176" t="s">
        <v>1002</v>
      </c>
      <c r="E102" s="177"/>
      <c r="F102" s="177"/>
      <c r="G102" s="177"/>
      <c r="H102" s="177"/>
      <c r="I102" s="178"/>
      <c r="J102" s="179">
        <f>J248</f>
        <v>0</v>
      </c>
      <c r="K102" s="105"/>
      <c r="L102" s="180"/>
    </row>
    <row r="103" spans="1:31" s="10" customFormat="1" ht="19.899999999999999" customHeight="1">
      <c r="B103" s="175"/>
      <c r="C103" s="105"/>
      <c r="D103" s="176" t="s">
        <v>1003</v>
      </c>
      <c r="E103" s="177"/>
      <c r="F103" s="177"/>
      <c r="G103" s="177"/>
      <c r="H103" s="177"/>
      <c r="I103" s="178"/>
      <c r="J103" s="179">
        <f>J282</f>
        <v>0</v>
      </c>
      <c r="K103" s="105"/>
      <c r="L103" s="180"/>
    </row>
    <row r="104" spans="1:31" s="10" customFormat="1" ht="19.899999999999999" customHeight="1">
      <c r="B104" s="175"/>
      <c r="C104" s="105"/>
      <c r="D104" s="176" t="s">
        <v>138</v>
      </c>
      <c r="E104" s="177"/>
      <c r="F104" s="177"/>
      <c r="G104" s="177"/>
      <c r="H104" s="177"/>
      <c r="I104" s="178"/>
      <c r="J104" s="179">
        <f>J286</f>
        <v>0</v>
      </c>
      <c r="K104" s="105"/>
      <c r="L104" s="180"/>
    </row>
    <row r="105" spans="1:31" s="10" customFormat="1" ht="19.899999999999999" customHeight="1">
      <c r="B105" s="175"/>
      <c r="C105" s="105"/>
      <c r="D105" s="176" t="s">
        <v>139</v>
      </c>
      <c r="E105" s="177"/>
      <c r="F105" s="177"/>
      <c r="G105" s="177"/>
      <c r="H105" s="177"/>
      <c r="I105" s="178"/>
      <c r="J105" s="179">
        <f>J300</f>
        <v>0</v>
      </c>
      <c r="K105" s="105"/>
      <c r="L105" s="180"/>
    </row>
    <row r="106" spans="1:31" s="10" customFormat="1" ht="19.899999999999999" customHeight="1">
      <c r="B106" s="175"/>
      <c r="C106" s="105"/>
      <c r="D106" s="176" t="s">
        <v>1004</v>
      </c>
      <c r="E106" s="177"/>
      <c r="F106" s="177"/>
      <c r="G106" s="177"/>
      <c r="H106" s="177"/>
      <c r="I106" s="178"/>
      <c r="J106" s="179">
        <f>J302</f>
        <v>0</v>
      </c>
      <c r="K106" s="105"/>
      <c r="L106" s="180"/>
    </row>
    <row r="107" spans="1:31" s="9" customFormat="1" ht="24.95" customHeight="1">
      <c r="B107" s="168"/>
      <c r="C107" s="169"/>
      <c r="D107" s="170" t="s">
        <v>140</v>
      </c>
      <c r="E107" s="171"/>
      <c r="F107" s="171"/>
      <c r="G107" s="171"/>
      <c r="H107" s="171"/>
      <c r="I107" s="172"/>
      <c r="J107" s="173">
        <f>J305</f>
        <v>0</v>
      </c>
      <c r="K107" s="169"/>
      <c r="L107" s="174"/>
    </row>
    <row r="108" spans="1:31" s="10" customFormat="1" ht="19.899999999999999" customHeight="1">
      <c r="B108" s="175"/>
      <c r="C108" s="105"/>
      <c r="D108" s="176" t="s">
        <v>1005</v>
      </c>
      <c r="E108" s="177"/>
      <c r="F108" s="177"/>
      <c r="G108" s="177"/>
      <c r="H108" s="177"/>
      <c r="I108" s="178"/>
      <c r="J108" s="179">
        <f>J306</f>
        <v>0</v>
      </c>
      <c r="K108" s="105"/>
      <c r="L108" s="180"/>
    </row>
    <row r="109" spans="1:31" s="9" customFormat="1" ht="24.95" customHeight="1">
      <c r="B109" s="168"/>
      <c r="C109" s="169"/>
      <c r="D109" s="170" t="s">
        <v>1006</v>
      </c>
      <c r="E109" s="171"/>
      <c r="F109" s="171"/>
      <c r="G109" s="171"/>
      <c r="H109" s="171"/>
      <c r="I109" s="172"/>
      <c r="J109" s="173">
        <f>J310</f>
        <v>0</v>
      </c>
      <c r="K109" s="169"/>
      <c r="L109" s="174"/>
    </row>
    <row r="110" spans="1:31" s="10" customFormat="1" ht="19.899999999999999" customHeight="1">
      <c r="B110" s="175"/>
      <c r="C110" s="105"/>
      <c r="D110" s="176" t="s">
        <v>1007</v>
      </c>
      <c r="E110" s="177"/>
      <c r="F110" s="177"/>
      <c r="G110" s="177"/>
      <c r="H110" s="177"/>
      <c r="I110" s="178"/>
      <c r="J110" s="179">
        <f>J311</f>
        <v>0</v>
      </c>
      <c r="K110" s="105"/>
      <c r="L110" s="180"/>
    </row>
    <row r="111" spans="1:31" s="10" customFormat="1" ht="19.899999999999999" customHeight="1">
      <c r="B111" s="175"/>
      <c r="C111" s="105"/>
      <c r="D111" s="176" t="s">
        <v>1008</v>
      </c>
      <c r="E111" s="177"/>
      <c r="F111" s="177"/>
      <c r="G111" s="177"/>
      <c r="H111" s="177"/>
      <c r="I111" s="178"/>
      <c r="J111" s="179">
        <f>J316</f>
        <v>0</v>
      </c>
      <c r="K111" s="105"/>
      <c r="L111" s="180"/>
    </row>
    <row r="112" spans="1:31" s="2" customFormat="1" ht="21.75" customHeight="1">
      <c r="A112" s="35"/>
      <c r="B112" s="36"/>
      <c r="C112" s="37"/>
      <c r="D112" s="37"/>
      <c r="E112" s="37"/>
      <c r="F112" s="37"/>
      <c r="G112" s="37"/>
      <c r="H112" s="37"/>
      <c r="I112" s="123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31" s="2" customFormat="1" ht="6.95" customHeight="1">
      <c r="A113" s="35"/>
      <c r="B113" s="55"/>
      <c r="C113" s="56"/>
      <c r="D113" s="56"/>
      <c r="E113" s="56"/>
      <c r="F113" s="56"/>
      <c r="G113" s="56"/>
      <c r="H113" s="56"/>
      <c r="I113" s="159"/>
      <c r="J113" s="56"/>
      <c r="K113" s="56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7" spans="1:31" s="2" customFormat="1" ht="6.95" customHeight="1">
      <c r="A117" s="35"/>
      <c r="B117" s="57"/>
      <c r="C117" s="58"/>
      <c r="D117" s="58"/>
      <c r="E117" s="58"/>
      <c r="F117" s="58"/>
      <c r="G117" s="58"/>
      <c r="H117" s="58"/>
      <c r="I117" s="162"/>
      <c r="J117" s="58"/>
      <c r="K117" s="58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24.95" customHeight="1">
      <c r="A118" s="35"/>
      <c r="B118" s="36"/>
      <c r="C118" s="24" t="s">
        <v>152</v>
      </c>
      <c r="D118" s="37"/>
      <c r="E118" s="37"/>
      <c r="F118" s="37"/>
      <c r="G118" s="37"/>
      <c r="H118" s="37"/>
      <c r="I118" s="123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123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30" t="s">
        <v>15</v>
      </c>
      <c r="D120" s="37"/>
      <c r="E120" s="37"/>
      <c r="F120" s="37"/>
      <c r="G120" s="37"/>
      <c r="H120" s="37"/>
      <c r="I120" s="123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340" t="str">
        <f>E7</f>
        <v>Psí útulek Bety Ostrov - nové zázemí</v>
      </c>
      <c r="F121" s="341"/>
      <c r="G121" s="341"/>
      <c r="H121" s="341"/>
      <c r="I121" s="123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2" customHeight="1">
      <c r="A122" s="35"/>
      <c r="B122" s="36"/>
      <c r="C122" s="30" t="s">
        <v>121</v>
      </c>
      <c r="D122" s="37"/>
      <c r="E122" s="37"/>
      <c r="F122" s="37"/>
      <c r="G122" s="37"/>
      <c r="H122" s="37"/>
      <c r="I122" s="123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6.5" customHeight="1">
      <c r="A123" s="35"/>
      <c r="B123" s="36"/>
      <c r="C123" s="37"/>
      <c r="D123" s="37"/>
      <c r="E123" s="308" t="str">
        <f>E9</f>
        <v>02 - septik + filtr + čerpací stanice</v>
      </c>
      <c r="F123" s="342"/>
      <c r="G123" s="342"/>
      <c r="H123" s="342"/>
      <c r="I123" s="123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123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2" customHeight="1">
      <c r="A125" s="35"/>
      <c r="B125" s="36"/>
      <c r="C125" s="30" t="s">
        <v>19</v>
      </c>
      <c r="D125" s="37"/>
      <c r="E125" s="37"/>
      <c r="F125" s="28" t="str">
        <f>F12</f>
        <v xml:space="preserve"> </v>
      </c>
      <c r="G125" s="37"/>
      <c r="H125" s="37"/>
      <c r="I125" s="124" t="s">
        <v>21</v>
      </c>
      <c r="J125" s="67" t="str">
        <f>IF(J12="","",J12)</f>
        <v>13. 8. 2019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6.95" customHeight="1">
      <c r="A126" s="35"/>
      <c r="B126" s="36"/>
      <c r="C126" s="37"/>
      <c r="D126" s="37"/>
      <c r="E126" s="37"/>
      <c r="F126" s="37"/>
      <c r="G126" s="37"/>
      <c r="H126" s="37"/>
      <c r="I126" s="123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27.95" customHeight="1">
      <c r="A127" s="35"/>
      <c r="B127" s="36"/>
      <c r="C127" s="30" t="s">
        <v>23</v>
      </c>
      <c r="D127" s="37"/>
      <c r="E127" s="37"/>
      <c r="F127" s="28" t="str">
        <f>E15</f>
        <v>Město Ostrov</v>
      </c>
      <c r="G127" s="37"/>
      <c r="H127" s="37"/>
      <c r="I127" s="124" t="s">
        <v>29</v>
      </c>
      <c r="J127" s="33" t="str">
        <f>E21</f>
        <v>Ing.Vladislav Skoček, Ostrov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27.95" customHeight="1">
      <c r="A128" s="35"/>
      <c r="B128" s="36"/>
      <c r="C128" s="30" t="s">
        <v>27</v>
      </c>
      <c r="D128" s="37"/>
      <c r="E128" s="37"/>
      <c r="F128" s="28" t="str">
        <f>IF(E18="","",E18)</f>
        <v>Vyplň údaj</v>
      </c>
      <c r="G128" s="37"/>
      <c r="H128" s="37"/>
      <c r="I128" s="124" t="s">
        <v>32</v>
      </c>
      <c r="J128" s="33" t="str">
        <f>E24</f>
        <v>Neubauerová Soňa, SK-Projekt Ostrov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0.35" customHeight="1">
      <c r="A129" s="35"/>
      <c r="B129" s="36"/>
      <c r="C129" s="37"/>
      <c r="D129" s="37"/>
      <c r="E129" s="37"/>
      <c r="F129" s="37"/>
      <c r="G129" s="37"/>
      <c r="H129" s="37"/>
      <c r="I129" s="123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11" customFormat="1" ht="29.25" customHeight="1">
      <c r="A130" s="181"/>
      <c r="B130" s="182"/>
      <c r="C130" s="183" t="s">
        <v>153</v>
      </c>
      <c r="D130" s="184" t="s">
        <v>60</v>
      </c>
      <c r="E130" s="184" t="s">
        <v>56</v>
      </c>
      <c r="F130" s="184" t="s">
        <v>57</v>
      </c>
      <c r="G130" s="184" t="s">
        <v>154</v>
      </c>
      <c r="H130" s="184" t="s">
        <v>155</v>
      </c>
      <c r="I130" s="185" t="s">
        <v>156</v>
      </c>
      <c r="J130" s="186" t="s">
        <v>125</v>
      </c>
      <c r="K130" s="187" t="s">
        <v>157</v>
      </c>
      <c r="L130" s="188"/>
      <c r="M130" s="76" t="s">
        <v>1</v>
      </c>
      <c r="N130" s="77" t="s">
        <v>39</v>
      </c>
      <c r="O130" s="77" t="s">
        <v>158</v>
      </c>
      <c r="P130" s="77" t="s">
        <v>159</v>
      </c>
      <c r="Q130" s="77" t="s">
        <v>160</v>
      </c>
      <c r="R130" s="77" t="s">
        <v>161</v>
      </c>
      <c r="S130" s="77" t="s">
        <v>162</v>
      </c>
      <c r="T130" s="78" t="s">
        <v>163</v>
      </c>
      <c r="U130" s="181"/>
      <c r="V130" s="181"/>
      <c r="W130" s="181"/>
      <c r="X130" s="181"/>
      <c r="Y130" s="181"/>
      <c r="Z130" s="181"/>
      <c r="AA130" s="181"/>
      <c r="AB130" s="181"/>
      <c r="AC130" s="181"/>
      <c r="AD130" s="181"/>
      <c r="AE130" s="181"/>
    </row>
    <row r="131" spans="1:65" s="2" customFormat="1" ht="22.9" customHeight="1">
      <c r="A131" s="35"/>
      <c r="B131" s="36"/>
      <c r="C131" s="83" t="s">
        <v>164</v>
      </c>
      <c r="D131" s="37"/>
      <c r="E131" s="37"/>
      <c r="F131" s="37"/>
      <c r="G131" s="37"/>
      <c r="H131" s="37"/>
      <c r="I131" s="123"/>
      <c r="J131" s="189">
        <f>BK131</f>
        <v>0</v>
      </c>
      <c r="K131" s="37"/>
      <c r="L131" s="40"/>
      <c r="M131" s="79"/>
      <c r="N131" s="190"/>
      <c r="O131" s="80"/>
      <c r="P131" s="191">
        <f>P132+P305+P310</f>
        <v>0</v>
      </c>
      <c r="Q131" s="80"/>
      <c r="R131" s="191">
        <f>R132+R305+R310</f>
        <v>10.285136100000003</v>
      </c>
      <c r="S131" s="80"/>
      <c r="T131" s="192">
        <f>T132+T305+T310</f>
        <v>8.9519999999999988E-2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74</v>
      </c>
      <c r="AU131" s="18" t="s">
        <v>127</v>
      </c>
      <c r="BK131" s="193">
        <f>BK132+BK305+BK310</f>
        <v>0</v>
      </c>
    </row>
    <row r="132" spans="1:65" s="12" customFormat="1" ht="25.9" customHeight="1">
      <c r="B132" s="194"/>
      <c r="C132" s="195"/>
      <c r="D132" s="196" t="s">
        <v>74</v>
      </c>
      <c r="E132" s="197" t="s">
        <v>165</v>
      </c>
      <c r="F132" s="197" t="s">
        <v>166</v>
      </c>
      <c r="G132" s="195"/>
      <c r="H132" s="195"/>
      <c r="I132" s="198"/>
      <c r="J132" s="199">
        <f>BK132</f>
        <v>0</v>
      </c>
      <c r="K132" s="195"/>
      <c r="L132" s="200"/>
      <c r="M132" s="201"/>
      <c r="N132" s="202"/>
      <c r="O132" s="202"/>
      <c r="P132" s="203">
        <f>P133+P219+P227+P237+P248+P282+P286+P300+P302</f>
        <v>0</v>
      </c>
      <c r="Q132" s="202"/>
      <c r="R132" s="203">
        <f>R133+R219+R227+R237+R248+R282+R286+R300+R302</f>
        <v>10.276356100000003</v>
      </c>
      <c r="S132" s="202"/>
      <c r="T132" s="204">
        <f>T133+T219+T227+T237+T248+T282+T286+T300+T302</f>
        <v>8.9519999999999988E-2</v>
      </c>
      <c r="AR132" s="205" t="s">
        <v>83</v>
      </c>
      <c r="AT132" s="206" t="s">
        <v>74</v>
      </c>
      <c r="AU132" s="206" t="s">
        <v>75</v>
      </c>
      <c r="AY132" s="205" t="s">
        <v>167</v>
      </c>
      <c r="BK132" s="207">
        <f>BK133+BK219+BK227+BK237+BK248+BK282+BK286+BK300+BK302</f>
        <v>0</v>
      </c>
    </row>
    <row r="133" spans="1:65" s="12" customFormat="1" ht="22.9" customHeight="1">
      <c r="B133" s="194"/>
      <c r="C133" s="195"/>
      <c r="D133" s="196" t="s">
        <v>74</v>
      </c>
      <c r="E133" s="208" t="s">
        <v>83</v>
      </c>
      <c r="F133" s="208" t="s">
        <v>168</v>
      </c>
      <c r="G133" s="195"/>
      <c r="H133" s="195"/>
      <c r="I133" s="198"/>
      <c r="J133" s="209">
        <f>BK133</f>
        <v>0</v>
      </c>
      <c r="K133" s="195"/>
      <c r="L133" s="200"/>
      <c r="M133" s="201"/>
      <c r="N133" s="202"/>
      <c r="O133" s="202"/>
      <c r="P133" s="203">
        <f>SUM(P134:P218)</f>
        <v>0</v>
      </c>
      <c r="Q133" s="202"/>
      <c r="R133" s="203">
        <f>SUM(R134:R218)</f>
        <v>0</v>
      </c>
      <c r="S133" s="202"/>
      <c r="T133" s="204">
        <f>SUM(T134:T218)</f>
        <v>0</v>
      </c>
      <c r="AR133" s="205" t="s">
        <v>83</v>
      </c>
      <c r="AT133" s="206" t="s">
        <v>74</v>
      </c>
      <c r="AU133" s="206" t="s">
        <v>83</v>
      </c>
      <c r="AY133" s="205" t="s">
        <v>167</v>
      </c>
      <c r="BK133" s="207">
        <f>SUM(BK134:BK218)</f>
        <v>0</v>
      </c>
    </row>
    <row r="134" spans="1:65" s="2" customFormat="1" ht="24" customHeight="1">
      <c r="A134" s="35"/>
      <c r="B134" s="36"/>
      <c r="C134" s="210" t="s">
        <v>83</v>
      </c>
      <c r="D134" s="210" t="s">
        <v>169</v>
      </c>
      <c r="E134" s="211" t="s">
        <v>1009</v>
      </c>
      <c r="F134" s="212" t="s">
        <v>1010</v>
      </c>
      <c r="G134" s="213" t="s">
        <v>172</v>
      </c>
      <c r="H134" s="214">
        <v>10.6</v>
      </c>
      <c r="I134" s="215"/>
      <c r="J134" s="214">
        <f>ROUND(I134*H134,2)</f>
        <v>0</v>
      </c>
      <c r="K134" s="216"/>
      <c r="L134" s="40"/>
      <c r="M134" s="217" t="s">
        <v>1</v>
      </c>
      <c r="N134" s="218" t="s">
        <v>40</v>
      </c>
      <c r="O134" s="72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1" t="s">
        <v>173</v>
      </c>
      <c r="AT134" s="221" t="s">
        <v>169</v>
      </c>
      <c r="AU134" s="221" t="s">
        <v>85</v>
      </c>
      <c r="AY134" s="18" t="s">
        <v>167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8" t="s">
        <v>83</v>
      </c>
      <c r="BK134" s="222">
        <f>ROUND(I134*H134,2)</f>
        <v>0</v>
      </c>
      <c r="BL134" s="18" t="s">
        <v>173</v>
      </c>
      <c r="BM134" s="221" t="s">
        <v>1011</v>
      </c>
    </row>
    <row r="135" spans="1:65" s="13" customFormat="1" ht="11.25">
      <c r="B135" s="223"/>
      <c r="C135" s="224"/>
      <c r="D135" s="225" t="s">
        <v>175</v>
      </c>
      <c r="E135" s="226" t="s">
        <v>1</v>
      </c>
      <c r="F135" s="227" t="s">
        <v>1012</v>
      </c>
      <c r="G135" s="224"/>
      <c r="H135" s="226" t="s">
        <v>1</v>
      </c>
      <c r="I135" s="228"/>
      <c r="J135" s="224"/>
      <c r="K135" s="224"/>
      <c r="L135" s="229"/>
      <c r="M135" s="230"/>
      <c r="N135" s="231"/>
      <c r="O135" s="231"/>
      <c r="P135" s="231"/>
      <c r="Q135" s="231"/>
      <c r="R135" s="231"/>
      <c r="S135" s="231"/>
      <c r="T135" s="232"/>
      <c r="AT135" s="233" t="s">
        <v>175</v>
      </c>
      <c r="AU135" s="233" t="s">
        <v>85</v>
      </c>
      <c r="AV135" s="13" t="s">
        <v>83</v>
      </c>
      <c r="AW135" s="13" t="s">
        <v>31</v>
      </c>
      <c r="AX135" s="13" t="s">
        <v>75</v>
      </c>
      <c r="AY135" s="233" t="s">
        <v>167</v>
      </c>
    </row>
    <row r="136" spans="1:65" s="13" customFormat="1" ht="11.25">
      <c r="B136" s="223"/>
      <c r="C136" s="224"/>
      <c r="D136" s="225" t="s">
        <v>175</v>
      </c>
      <c r="E136" s="226" t="s">
        <v>1</v>
      </c>
      <c r="F136" s="227" t="s">
        <v>1013</v>
      </c>
      <c r="G136" s="224"/>
      <c r="H136" s="226" t="s">
        <v>1</v>
      </c>
      <c r="I136" s="228"/>
      <c r="J136" s="224"/>
      <c r="K136" s="224"/>
      <c r="L136" s="229"/>
      <c r="M136" s="230"/>
      <c r="N136" s="231"/>
      <c r="O136" s="231"/>
      <c r="P136" s="231"/>
      <c r="Q136" s="231"/>
      <c r="R136" s="231"/>
      <c r="S136" s="231"/>
      <c r="T136" s="232"/>
      <c r="AT136" s="233" t="s">
        <v>175</v>
      </c>
      <c r="AU136" s="233" t="s">
        <v>85</v>
      </c>
      <c r="AV136" s="13" t="s">
        <v>83</v>
      </c>
      <c r="AW136" s="13" t="s">
        <v>31</v>
      </c>
      <c r="AX136" s="13" t="s">
        <v>75</v>
      </c>
      <c r="AY136" s="233" t="s">
        <v>167</v>
      </c>
    </row>
    <row r="137" spans="1:65" s="14" customFormat="1" ht="11.25">
      <c r="B137" s="234"/>
      <c r="C137" s="235"/>
      <c r="D137" s="225" t="s">
        <v>175</v>
      </c>
      <c r="E137" s="236" t="s">
        <v>1</v>
      </c>
      <c r="F137" s="237" t="s">
        <v>1014</v>
      </c>
      <c r="G137" s="235"/>
      <c r="H137" s="238">
        <v>10.6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AT137" s="244" t="s">
        <v>175</v>
      </c>
      <c r="AU137" s="244" t="s">
        <v>85</v>
      </c>
      <c r="AV137" s="14" t="s">
        <v>85</v>
      </c>
      <c r="AW137" s="14" t="s">
        <v>31</v>
      </c>
      <c r="AX137" s="14" t="s">
        <v>83</v>
      </c>
      <c r="AY137" s="244" t="s">
        <v>167</v>
      </c>
    </row>
    <row r="138" spans="1:65" s="2" customFormat="1" ht="24" customHeight="1">
      <c r="A138" s="35"/>
      <c r="B138" s="36"/>
      <c r="C138" s="210" t="s">
        <v>85</v>
      </c>
      <c r="D138" s="210" t="s">
        <v>169</v>
      </c>
      <c r="E138" s="211" t="s">
        <v>184</v>
      </c>
      <c r="F138" s="212" t="s">
        <v>185</v>
      </c>
      <c r="G138" s="213" t="s">
        <v>172</v>
      </c>
      <c r="H138" s="214">
        <v>15.9</v>
      </c>
      <c r="I138" s="215"/>
      <c r="J138" s="214">
        <f>ROUND(I138*H138,2)</f>
        <v>0</v>
      </c>
      <c r="K138" s="216"/>
      <c r="L138" s="40"/>
      <c r="M138" s="217" t="s">
        <v>1</v>
      </c>
      <c r="N138" s="218" t="s">
        <v>40</v>
      </c>
      <c r="O138" s="72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1" t="s">
        <v>173</v>
      </c>
      <c r="AT138" s="221" t="s">
        <v>169</v>
      </c>
      <c r="AU138" s="221" t="s">
        <v>85</v>
      </c>
      <c r="AY138" s="18" t="s">
        <v>167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8" t="s">
        <v>83</v>
      </c>
      <c r="BK138" s="222">
        <f>ROUND(I138*H138,2)</f>
        <v>0</v>
      </c>
      <c r="BL138" s="18" t="s">
        <v>173</v>
      </c>
      <c r="BM138" s="221" t="s">
        <v>1015</v>
      </c>
    </row>
    <row r="139" spans="1:65" s="13" customFormat="1" ht="11.25">
      <c r="B139" s="223"/>
      <c r="C139" s="224"/>
      <c r="D139" s="225" t="s">
        <v>175</v>
      </c>
      <c r="E139" s="226" t="s">
        <v>1</v>
      </c>
      <c r="F139" s="227" t="s">
        <v>1016</v>
      </c>
      <c r="G139" s="224"/>
      <c r="H139" s="226" t="s">
        <v>1</v>
      </c>
      <c r="I139" s="228"/>
      <c r="J139" s="224"/>
      <c r="K139" s="224"/>
      <c r="L139" s="229"/>
      <c r="M139" s="230"/>
      <c r="N139" s="231"/>
      <c r="O139" s="231"/>
      <c r="P139" s="231"/>
      <c r="Q139" s="231"/>
      <c r="R139" s="231"/>
      <c r="S139" s="231"/>
      <c r="T139" s="232"/>
      <c r="AT139" s="233" t="s">
        <v>175</v>
      </c>
      <c r="AU139" s="233" t="s">
        <v>85</v>
      </c>
      <c r="AV139" s="13" t="s">
        <v>83</v>
      </c>
      <c r="AW139" s="13" t="s">
        <v>31</v>
      </c>
      <c r="AX139" s="13" t="s">
        <v>75</v>
      </c>
      <c r="AY139" s="233" t="s">
        <v>167</v>
      </c>
    </row>
    <row r="140" spans="1:65" s="14" customFormat="1" ht="11.25">
      <c r="B140" s="234"/>
      <c r="C140" s="235"/>
      <c r="D140" s="225" t="s">
        <v>175</v>
      </c>
      <c r="E140" s="236" t="s">
        <v>1</v>
      </c>
      <c r="F140" s="237" t="s">
        <v>1017</v>
      </c>
      <c r="G140" s="235"/>
      <c r="H140" s="238">
        <v>15.9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AT140" s="244" t="s">
        <v>175</v>
      </c>
      <c r="AU140" s="244" t="s">
        <v>85</v>
      </c>
      <c r="AV140" s="14" t="s">
        <v>85</v>
      </c>
      <c r="AW140" s="14" t="s">
        <v>31</v>
      </c>
      <c r="AX140" s="14" t="s">
        <v>83</v>
      </c>
      <c r="AY140" s="244" t="s">
        <v>167</v>
      </c>
    </row>
    <row r="141" spans="1:65" s="2" customFormat="1" ht="24" customHeight="1">
      <c r="A141" s="35"/>
      <c r="B141" s="36"/>
      <c r="C141" s="210" t="s">
        <v>183</v>
      </c>
      <c r="D141" s="210" t="s">
        <v>169</v>
      </c>
      <c r="E141" s="211" t="s">
        <v>1018</v>
      </c>
      <c r="F141" s="212" t="s">
        <v>1019</v>
      </c>
      <c r="G141" s="213" t="s">
        <v>172</v>
      </c>
      <c r="H141" s="214">
        <v>15.9</v>
      </c>
      <c r="I141" s="215"/>
      <c r="J141" s="214">
        <f>ROUND(I141*H141,2)</f>
        <v>0</v>
      </c>
      <c r="K141" s="216"/>
      <c r="L141" s="40"/>
      <c r="M141" s="217" t="s">
        <v>1</v>
      </c>
      <c r="N141" s="218" t="s">
        <v>40</v>
      </c>
      <c r="O141" s="72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1" t="s">
        <v>173</v>
      </c>
      <c r="AT141" s="221" t="s">
        <v>169</v>
      </c>
      <c r="AU141" s="221" t="s">
        <v>85</v>
      </c>
      <c r="AY141" s="18" t="s">
        <v>167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8" t="s">
        <v>83</v>
      </c>
      <c r="BK141" s="222">
        <f>ROUND(I141*H141,2)</f>
        <v>0</v>
      </c>
      <c r="BL141" s="18" t="s">
        <v>173</v>
      </c>
      <c r="BM141" s="221" t="s">
        <v>1020</v>
      </c>
    </row>
    <row r="142" spans="1:65" s="13" customFormat="1" ht="11.25">
      <c r="B142" s="223"/>
      <c r="C142" s="224"/>
      <c r="D142" s="225" t="s">
        <v>175</v>
      </c>
      <c r="E142" s="226" t="s">
        <v>1</v>
      </c>
      <c r="F142" s="227" t="s">
        <v>1016</v>
      </c>
      <c r="G142" s="224"/>
      <c r="H142" s="226" t="s">
        <v>1</v>
      </c>
      <c r="I142" s="228"/>
      <c r="J142" s="224"/>
      <c r="K142" s="224"/>
      <c r="L142" s="229"/>
      <c r="M142" s="230"/>
      <c r="N142" s="231"/>
      <c r="O142" s="231"/>
      <c r="P142" s="231"/>
      <c r="Q142" s="231"/>
      <c r="R142" s="231"/>
      <c r="S142" s="231"/>
      <c r="T142" s="232"/>
      <c r="AT142" s="233" t="s">
        <v>175</v>
      </c>
      <c r="AU142" s="233" t="s">
        <v>85</v>
      </c>
      <c r="AV142" s="13" t="s">
        <v>83</v>
      </c>
      <c r="AW142" s="13" t="s">
        <v>31</v>
      </c>
      <c r="AX142" s="13" t="s">
        <v>75</v>
      </c>
      <c r="AY142" s="233" t="s">
        <v>167</v>
      </c>
    </row>
    <row r="143" spans="1:65" s="14" customFormat="1" ht="11.25">
      <c r="B143" s="234"/>
      <c r="C143" s="235"/>
      <c r="D143" s="225" t="s">
        <v>175</v>
      </c>
      <c r="E143" s="236" t="s">
        <v>1</v>
      </c>
      <c r="F143" s="237" t="s">
        <v>1017</v>
      </c>
      <c r="G143" s="235"/>
      <c r="H143" s="238">
        <v>15.9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AT143" s="244" t="s">
        <v>175</v>
      </c>
      <c r="AU143" s="244" t="s">
        <v>85</v>
      </c>
      <c r="AV143" s="14" t="s">
        <v>85</v>
      </c>
      <c r="AW143" s="14" t="s">
        <v>31</v>
      </c>
      <c r="AX143" s="14" t="s">
        <v>83</v>
      </c>
      <c r="AY143" s="244" t="s">
        <v>167</v>
      </c>
    </row>
    <row r="144" spans="1:65" s="2" customFormat="1" ht="24" customHeight="1">
      <c r="A144" s="35"/>
      <c r="B144" s="36"/>
      <c r="C144" s="210" t="s">
        <v>173</v>
      </c>
      <c r="D144" s="210" t="s">
        <v>169</v>
      </c>
      <c r="E144" s="211" t="s">
        <v>1021</v>
      </c>
      <c r="F144" s="212" t="s">
        <v>1022</v>
      </c>
      <c r="G144" s="213" t="s">
        <v>172</v>
      </c>
      <c r="H144" s="214">
        <v>10.6</v>
      </c>
      <c r="I144" s="215"/>
      <c r="J144" s="214">
        <f>ROUND(I144*H144,2)</f>
        <v>0</v>
      </c>
      <c r="K144" s="216"/>
      <c r="L144" s="40"/>
      <c r="M144" s="217" t="s">
        <v>1</v>
      </c>
      <c r="N144" s="218" t="s">
        <v>40</v>
      </c>
      <c r="O144" s="72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1" t="s">
        <v>173</v>
      </c>
      <c r="AT144" s="221" t="s">
        <v>169</v>
      </c>
      <c r="AU144" s="221" t="s">
        <v>85</v>
      </c>
      <c r="AY144" s="18" t="s">
        <v>167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8" t="s">
        <v>83</v>
      </c>
      <c r="BK144" s="222">
        <f>ROUND(I144*H144,2)</f>
        <v>0</v>
      </c>
      <c r="BL144" s="18" t="s">
        <v>173</v>
      </c>
      <c r="BM144" s="221" t="s">
        <v>1023</v>
      </c>
    </row>
    <row r="145" spans="1:65" s="13" customFormat="1" ht="11.25">
      <c r="B145" s="223"/>
      <c r="C145" s="224"/>
      <c r="D145" s="225" t="s">
        <v>175</v>
      </c>
      <c r="E145" s="226" t="s">
        <v>1</v>
      </c>
      <c r="F145" s="227" t="s">
        <v>1012</v>
      </c>
      <c r="G145" s="224"/>
      <c r="H145" s="226" t="s">
        <v>1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AT145" s="233" t="s">
        <v>175</v>
      </c>
      <c r="AU145" s="233" t="s">
        <v>85</v>
      </c>
      <c r="AV145" s="13" t="s">
        <v>83</v>
      </c>
      <c r="AW145" s="13" t="s">
        <v>31</v>
      </c>
      <c r="AX145" s="13" t="s">
        <v>75</v>
      </c>
      <c r="AY145" s="233" t="s">
        <v>167</v>
      </c>
    </row>
    <row r="146" spans="1:65" s="14" customFormat="1" ht="11.25">
      <c r="B146" s="234"/>
      <c r="C146" s="235"/>
      <c r="D146" s="225" t="s">
        <v>175</v>
      </c>
      <c r="E146" s="236" t="s">
        <v>1</v>
      </c>
      <c r="F146" s="237" t="s">
        <v>1024</v>
      </c>
      <c r="G146" s="235"/>
      <c r="H146" s="238">
        <v>10.6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AT146" s="244" t="s">
        <v>175</v>
      </c>
      <c r="AU146" s="244" t="s">
        <v>85</v>
      </c>
      <c r="AV146" s="14" t="s">
        <v>85</v>
      </c>
      <c r="AW146" s="14" t="s">
        <v>31</v>
      </c>
      <c r="AX146" s="14" t="s">
        <v>83</v>
      </c>
      <c r="AY146" s="244" t="s">
        <v>167</v>
      </c>
    </row>
    <row r="147" spans="1:65" s="2" customFormat="1" ht="24" customHeight="1">
      <c r="A147" s="35"/>
      <c r="B147" s="36"/>
      <c r="C147" s="210" t="s">
        <v>194</v>
      </c>
      <c r="D147" s="210" t="s">
        <v>169</v>
      </c>
      <c r="E147" s="211" t="s">
        <v>1025</v>
      </c>
      <c r="F147" s="212" t="s">
        <v>1026</v>
      </c>
      <c r="G147" s="213" t="s">
        <v>172</v>
      </c>
      <c r="H147" s="214">
        <v>4.8</v>
      </c>
      <c r="I147" s="215"/>
      <c r="J147" s="214">
        <f>ROUND(I147*H147,2)</f>
        <v>0</v>
      </c>
      <c r="K147" s="216"/>
      <c r="L147" s="40"/>
      <c r="M147" s="217" t="s">
        <v>1</v>
      </c>
      <c r="N147" s="218" t="s">
        <v>40</v>
      </c>
      <c r="O147" s="72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1" t="s">
        <v>173</v>
      </c>
      <c r="AT147" s="221" t="s">
        <v>169</v>
      </c>
      <c r="AU147" s="221" t="s">
        <v>85</v>
      </c>
      <c r="AY147" s="18" t="s">
        <v>167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8" t="s">
        <v>83</v>
      </c>
      <c r="BK147" s="222">
        <f>ROUND(I147*H147,2)</f>
        <v>0</v>
      </c>
      <c r="BL147" s="18" t="s">
        <v>173</v>
      </c>
      <c r="BM147" s="221" t="s">
        <v>1027</v>
      </c>
    </row>
    <row r="148" spans="1:65" s="13" customFormat="1" ht="11.25">
      <c r="B148" s="223"/>
      <c r="C148" s="224"/>
      <c r="D148" s="225" t="s">
        <v>175</v>
      </c>
      <c r="E148" s="226" t="s">
        <v>1</v>
      </c>
      <c r="F148" s="227" t="s">
        <v>1012</v>
      </c>
      <c r="G148" s="224"/>
      <c r="H148" s="226" t="s">
        <v>1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AT148" s="233" t="s">
        <v>175</v>
      </c>
      <c r="AU148" s="233" t="s">
        <v>85</v>
      </c>
      <c r="AV148" s="13" t="s">
        <v>83</v>
      </c>
      <c r="AW148" s="13" t="s">
        <v>31</v>
      </c>
      <c r="AX148" s="13" t="s">
        <v>75</v>
      </c>
      <c r="AY148" s="233" t="s">
        <v>167</v>
      </c>
    </row>
    <row r="149" spans="1:65" s="13" customFormat="1" ht="11.25">
      <c r="B149" s="223"/>
      <c r="C149" s="224"/>
      <c r="D149" s="225" t="s">
        <v>175</v>
      </c>
      <c r="E149" s="226" t="s">
        <v>1</v>
      </c>
      <c r="F149" s="227" t="s">
        <v>1028</v>
      </c>
      <c r="G149" s="224"/>
      <c r="H149" s="226" t="s">
        <v>1</v>
      </c>
      <c r="I149" s="228"/>
      <c r="J149" s="224"/>
      <c r="K149" s="224"/>
      <c r="L149" s="229"/>
      <c r="M149" s="230"/>
      <c r="N149" s="231"/>
      <c r="O149" s="231"/>
      <c r="P149" s="231"/>
      <c r="Q149" s="231"/>
      <c r="R149" s="231"/>
      <c r="S149" s="231"/>
      <c r="T149" s="232"/>
      <c r="AT149" s="233" t="s">
        <v>175</v>
      </c>
      <c r="AU149" s="233" t="s">
        <v>85</v>
      </c>
      <c r="AV149" s="13" t="s">
        <v>83</v>
      </c>
      <c r="AW149" s="13" t="s">
        <v>31</v>
      </c>
      <c r="AX149" s="13" t="s">
        <v>75</v>
      </c>
      <c r="AY149" s="233" t="s">
        <v>167</v>
      </c>
    </row>
    <row r="150" spans="1:65" s="14" customFormat="1" ht="11.25">
      <c r="B150" s="234"/>
      <c r="C150" s="235"/>
      <c r="D150" s="225" t="s">
        <v>175</v>
      </c>
      <c r="E150" s="236" t="s">
        <v>1</v>
      </c>
      <c r="F150" s="237" t="s">
        <v>1029</v>
      </c>
      <c r="G150" s="235"/>
      <c r="H150" s="238">
        <v>4.8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AT150" s="244" t="s">
        <v>175</v>
      </c>
      <c r="AU150" s="244" t="s">
        <v>85</v>
      </c>
      <c r="AV150" s="14" t="s">
        <v>85</v>
      </c>
      <c r="AW150" s="14" t="s">
        <v>31</v>
      </c>
      <c r="AX150" s="14" t="s">
        <v>83</v>
      </c>
      <c r="AY150" s="244" t="s">
        <v>167</v>
      </c>
    </row>
    <row r="151" spans="1:65" s="2" customFormat="1" ht="24" customHeight="1">
      <c r="A151" s="35"/>
      <c r="B151" s="36"/>
      <c r="C151" s="210" t="s">
        <v>203</v>
      </c>
      <c r="D151" s="210" t="s">
        <v>169</v>
      </c>
      <c r="E151" s="211" t="s">
        <v>189</v>
      </c>
      <c r="F151" s="212" t="s">
        <v>190</v>
      </c>
      <c r="G151" s="213" t="s">
        <v>172</v>
      </c>
      <c r="H151" s="214">
        <v>7.2</v>
      </c>
      <c r="I151" s="215"/>
      <c r="J151" s="214">
        <f>ROUND(I151*H151,2)</f>
        <v>0</v>
      </c>
      <c r="K151" s="216"/>
      <c r="L151" s="40"/>
      <c r="M151" s="217" t="s">
        <v>1</v>
      </c>
      <c r="N151" s="218" t="s">
        <v>40</v>
      </c>
      <c r="O151" s="72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1" t="s">
        <v>173</v>
      </c>
      <c r="AT151" s="221" t="s">
        <v>169</v>
      </c>
      <c r="AU151" s="221" t="s">
        <v>85</v>
      </c>
      <c r="AY151" s="18" t="s">
        <v>167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8" t="s">
        <v>83</v>
      </c>
      <c r="BK151" s="222">
        <f>ROUND(I151*H151,2)</f>
        <v>0</v>
      </c>
      <c r="BL151" s="18" t="s">
        <v>173</v>
      </c>
      <c r="BM151" s="221" t="s">
        <v>1030</v>
      </c>
    </row>
    <row r="152" spans="1:65" s="13" customFormat="1" ht="11.25">
      <c r="B152" s="223"/>
      <c r="C152" s="224"/>
      <c r="D152" s="225" t="s">
        <v>175</v>
      </c>
      <c r="E152" s="226" t="s">
        <v>1</v>
      </c>
      <c r="F152" s="227" t="s">
        <v>1016</v>
      </c>
      <c r="G152" s="224"/>
      <c r="H152" s="226" t="s">
        <v>1</v>
      </c>
      <c r="I152" s="228"/>
      <c r="J152" s="224"/>
      <c r="K152" s="224"/>
      <c r="L152" s="229"/>
      <c r="M152" s="230"/>
      <c r="N152" s="231"/>
      <c r="O152" s="231"/>
      <c r="P152" s="231"/>
      <c r="Q152" s="231"/>
      <c r="R152" s="231"/>
      <c r="S152" s="231"/>
      <c r="T152" s="232"/>
      <c r="AT152" s="233" t="s">
        <v>175</v>
      </c>
      <c r="AU152" s="233" t="s">
        <v>85</v>
      </c>
      <c r="AV152" s="13" t="s">
        <v>83</v>
      </c>
      <c r="AW152" s="13" t="s">
        <v>31</v>
      </c>
      <c r="AX152" s="13" t="s">
        <v>75</v>
      </c>
      <c r="AY152" s="233" t="s">
        <v>167</v>
      </c>
    </row>
    <row r="153" spans="1:65" s="14" customFormat="1" ht="11.25">
      <c r="B153" s="234"/>
      <c r="C153" s="235"/>
      <c r="D153" s="225" t="s">
        <v>175</v>
      </c>
      <c r="E153" s="236" t="s">
        <v>1</v>
      </c>
      <c r="F153" s="237" t="s">
        <v>1031</v>
      </c>
      <c r="G153" s="235"/>
      <c r="H153" s="238">
        <v>7.2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AT153" s="244" t="s">
        <v>175</v>
      </c>
      <c r="AU153" s="244" t="s">
        <v>85</v>
      </c>
      <c r="AV153" s="14" t="s">
        <v>85</v>
      </c>
      <c r="AW153" s="14" t="s">
        <v>31</v>
      </c>
      <c r="AX153" s="14" t="s">
        <v>83</v>
      </c>
      <c r="AY153" s="244" t="s">
        <v>167</v>
      </c>
    </row>
    <row r="154" spans="1:65" s="2" customFormat="1" ht="24" customHeight="1">
      <c r="A154" s="35"/>
      <c r="B154" s="36"/>
      <c r="C154" s="210" t="s">
        <v>210</v>
      </c>
      <c r="D154" s="210" t="s">
        <v>169</v>
      </c>
      <c r="E154" s="211" t="s">
        <v>1032</v>
      </c>
      <c r="F154" s="212" t="s">
        <v>1033</v>
      </c>
      <c r="G154" s="213" t="s">
        <v>172</v>
      </c>
      <c r="H154" s="214">
        <v>7.2</v>
      </c>
      <c r="I154" s="215"/>
      <c r="J154" s="214">
        <f>ROUND(I154*H154,2)</f>
        <v>0</v>
      </c>
      <c r="K154" s="216"/>
      <c r="L154" s="40"/>
      <c r="M154" s="217" t="s">
        <v>1</v>
      </c>
      <c r="N154" s="218" t="s">
        <v>40</v>
      </c>
      <c r="O154" s="72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1" t="s">
        <v>173</v>
      </c>
      <c r="AT154" s="221" t="s">
        <v>169</v>
      </c>
      <c r="AU154" s="221" t="s">
        <v>85</v>
      </c>
      <c r="AY154" s="18" t="s">
        <v>167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8" t="s">
        <v>83</v>
      </c>
      <c r="BK154" s="222">
        <f>ROUND(I154*H154,2)</f>
        <v>0</v>
      </c>
      <c r="BL154" s="18" t="s">
        <v>173</v>
      </c>
      <c r="BM154" s="221" t="s">
        <v>1034</v>
      </c>
    </row>
    <row r="155" spans="1:65" s="13" customFormat="1" ht="11.25">
      <c r="B155" s="223"/>
      <c r="C155" s="224"/>
      <c r="D155" s="225" t="s">
        <v>175</v>
      </c>
      <c r="E155" s="226" t="s">
        <v>1</v>
      </c>
      <c r="F155" s="227" t="s">
        <v>1016</v>
      </c>
      <c r="G155" s="224"/>
      <c r="H155" s="226" t="s">
        <v>1</v>
      </c>
      <c r="I155" s="228"/>
      <c r="J155" s="224"/>
      <c r="K155" s="224"/>
      <c r="L155" s="229"/>
      <c r="M155" s="230"/>
      <c r="N155" s="231"/>
      <c r="O155" s="231"/>
      <c r="P155" s="231"/>
      <c r="Q155" s="231"/>
      <c r="R155" s="231"/>
      <c r="S155" s="231"/>
      <c r="T155" s="232"/>
      <c r="AT155" s="233" t="s">
        <v>175</v>
      </c>
      <c r="AU155" s="233" t="s">
        <v>85</v>
      </c>
      <c r="AV155" s="13" t="s">
        <v>83</v>
      </c>
      <c r="AW155" s="13" t="s">
        <v>31</v>
      </c>
      <c r="AX155" s="13" t="s">
        <v>75</v>
      </c>
      <c r="AY155" s="233" t="s">
        <v>167</v>
      </c>
    </row>
    <row r="156" spans="1:65" s="14" customFormat="1" ht="11.25">
      <c r="B156" s="234"/>
      <c r="C156" s="235"/>
      <c r="D156" s="225" t="s">
        <v>175</v>
      </c>
      <c r="E156" s="236" t="s">
        <v>1</v>
      </c>
      <c r="F156" s="237" t="s">
        <v>1031</v>
      </c>
      <c r="G156" s="235"/>
      <c r="H156" s="238">
        <v>7.2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AT156" s="244" t="s">
        <v>175</v>
      </c>
      <c r="AU156" s="244" t="s">
        <v>85</v>
      </c>
      <c r="AV156" s="14" t="s">
        <v>85</v>
      </c>
      <c r="AW156" s="14" t="s">
        <v>31</v>
      </c>
      <c r="AX156" s="14" t="s">
        <v>83</v>
      </c>
      <c r="AY156" s="244" t="s">
        <v>167</v>
      </c>
    </row>
    <row r="157" spans="1:65" s="2" customFormat="1" ht="24" customHeight="1">
      <c r="A157" s="35"/>
      <c r="B157" s="36"/>
      <c r="C157" s="210" t="s">
        <v>217</v>
      </c>
      <c r="D157" s="210" t="s">
        <v>169</v>
      </c>
      <c r="E157" s="211" t="s">
        <v>1035</v>
      </c>
      <c r="F157" s="212" t="s">
        <v>1036</v>
      </c>
      <c r="G157" s="213" t="s">
        <v>172</v>
      </c>
      <c r="H157" s="214">
        <v>4.8</v>
      </c>
      <c r="I157" s="215"/>
      <c r="J157" s="214">
        <f>ROUND(I157*H157,2)</f>
        <v>0</v>
      </c>
      <c r="K157" s="216"/>
      <c r="L157" s="40"/>
      <c r="M157" s="217" t="s">
        <v>1</v>
      </c>
      <c r="N157" s="218" t="s">
        <v>40</v>
      </c>
      <c r="O157" s="72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1" t="s">
        <v>173</v>
      </c>
      <c r="AT157" s="221" t="s">
        <v>169</v>
      </c>
      <c r="AU157" s="221" t="s">
        <v>85</v>
      </c>
      <c r="AY157" s="18" t="s">
        <v>167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8" t="s">
        <v>83</v>
      </c>
      <c r="BK157" s="222">
        <f>ROUND(I157*H157,2)</f>
        <v>0</v>
      </c>
      <c r="BL157" s="18" t="s">
        <v>173</v>
      </c>
      <c r="BM157" s="221" t="s">
        <v>1037</v>
      </c>
    </row>
    <row r="158" spans="1:65" s="13" customFormat="1" ht="11.25">
      <c r="B158" s="223"/>
      <c r="C158" s="224"/>
      <c r="D158" s="225" t="s">
        <v>175</v>
      </c>
      <c r="E158" s="226" t="s">
        <v>1</v>
      </c>
      <c r="F158" s="227" t="s">
        <v>1012</v>
      </c>
      <c r="G158" s="224"/>
      <c r="H158" s="226" t="s">
        <v>1</v>
      </c>
      <c r="I158" s="228"/>
      <c r="J158" s="224"/>
      <c r="K158" s="224"/>
      <c r="L158" s="229"/>
      <c r="M158" s="230"/>
      <c r="N158" s="231"/>
      <c r="O158" s="231"/>
      <c r="P158" s="231"/>
      <c r="Q158" s="231"/>
      <c r="R158" s="231"/>
      <c r="S158" s="231"/>
      <c r="T158" s="232"/>
      <c r="AT158" s="233" t="s">
        <v>175</v>
      </c>
      <c r="AU158" s="233" t="s">
        <v>85</v>
      </c>
      <c r="AV158" s="13" t="s">
        <v>83</v>
      </c>
      <c r="AW158" s="13" t="s">
        <v>31</v>
      </c>
      <c r="AX158" s="13" t="s">
        <v>75</v>
      </c>
      <c r="AY158" s="233" t="s">
        <v>167</v>
      </c>
    </row>
    <row r="159" spans="1:65" s="14" customFormat="1" ht="11.25">
      <c r="B159" s="234"/>
      <c r="C159" s="235"/>
      <c r="D159" s="225" t="s">
        <v>175</v>
      </c>
      <c r="E159" s="236" t="s">
        <v>1</v>
      </c>
      <c r="F159" s="237" t="s">
        <v>1038</v>
      </c>
      <c r="G159" s="235"/>
      <c r="H159" s="238">
        <v>4.8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AT159" s="244" t="s">
        <v>175</v>
      </c>
      <c r="AU159" s="244" t="s">
        <v>85</v>
      </c>
      <c r="AV159" s="14" t="s">
        <v>85</v>
      </c>
      <c r="AW159" s="14" t="s">
        <v>31</v>
      </c>
      <c r="AX159" s="14" t="s">
        <v>83</v>
      </c>
      <c r="AY159" s="244" t="s">
        <v>167</v>
      </c>
    </row>
    <row r="160" spans="1:65" s="2" customFormat="1" ht="24" customHeight="1">
      <c r="A160" s="35"/>
      <c r="B160" s="36"/>
      <c r="C160" s="210" t="s">
        <v>223</v>
      </c>
      <c r="D160" s="210" t="s">
        <v>169</v>
      </c>
      <c r="E160" s="211" t="s">
        <v>1039</v>
      </c>
      <c r="F160" s="212" t="s">
        <v>1040</v>
      </c>
      <c r="G160" s="213" t="s">
        <v>172</v>
      </c>
      <c r="H160" s="214">
        <v>61.6</v>
      </c>
      <c r="I160" s="215"/>
      <c r="J160" s="214">
        <f>ROUND(I160*H160,2)</f>
        <v>0</v>
      </c>
      <c r="K160" s="216"/>
      <c r="L160" s="40"/>
      <c r="M160" s="217" t="s">
        <v>1</v>
      </c>
      <c r="N160" s="218" t="s">
        <v>40</v>
      </c>
      <c r="O160" s="72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1" t="s">
        <v>173</v>
      </c>
      <c r="AT160" s="221" t="s">
        <v>169</v>
      </c>
      <c r="AU160" s="221" t="s">
        <v>85</v>
      </c>
      <c r="AY160" s="18" t="s">
        <v>167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8" t="s">
        <v>83</v>
      </c>
      <c r="BK160" s="222">
        <f>ROUND(I160*H160,2)</f>
        <v>0</v>
      </c>
      <c r="BL160" s="18" t="s">
        <v>173</v>
      </c>
      <c r="BM160" s="221" t="s">
        <v>1041</v>
      </c>
    </row>
    <row r="161" spans="1:65" s="14" customFormat="1" ht="11.25">
      <c r="B161" s="234"/>
      <c r="C161" s="235"/>
      <c r="D161" s="225" t="s">
        <v>175</v>
      </c>
      <c r="E161" s="236" t="s">
        <v>1</v>
      </c>
      <c r="F161" s="237" t="s">
        <v>1042</v>
      </c>
      <c r="G161" s="235"/>
      <c r="H161" s="238">
        <v>61.6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AT161" s="244" t="s">
        <v>175</v>
      </c>
      <c r="AU161" s="244" t="s">
        <v>85</v>
      </c>
      <c r="AV161" s="14" t="s">
        <v>85</v>
      </c>
      <c r="AW161" s="14" t="s">
        <v>31</v>
      </c>
      <c r="AX161" s="14" t="s">
        <v>83</v>
      </c>
      <c r="AY161" s="244" t="s">
        <v>167</v>
      </c>
    </row>
    <row r="162" spans="1:65" s="2" customFormat="1" ht="24" customHeight="1">
      <c r="A162" s="35"/>
      <c r="B162" s="36"/>
      <c r="C162" s="210" t="s">
        <v>227</v>
      </c>
      <c r="D162" s="210" t="s">
        <v>169</v>
      </c>
      <c r="E162" s="211" t="s">
        <v>1043</v>
      </c>
      <c r="F162" s="212" t="s">
        <v>1044</v>
      </c>
      <c r="G162" s="213" t="s">
        <v>172</v>
      </c>
      <c r="H162" s="214">
        <v>15.4</v>
      </c>
      <c r="I162" s="215"/>
      <c r="J162" s="214">
        <f>ROUND(I162*H162,2)</f>
        <v>0</v>
      </c>
      <c r="K162" s="216"/>
      <c r="L162" s="40"/>
      <c r="M162" s="217" t="s">
        <v>1</v>
      </c>
      <c r="N162" s="218" t="s">
        <v>40</v>
      </c>
      <c r="O162" s="72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1" t="s">
        <v>173</v>
      </c>
      <c r="AT162" s="221" t="s">
        <v>169</v>
      </c>
      <c r="AU162" s="221" t="s">
        <v>85</v>
      </c>
      <c r="AY162" s="18" t="s">
        <v>167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8" t="s">
        <v>83</v>
      </c>
      <c r="BK162" s="222">
        <f>ROUND(I162*H162,2)</f>
        <v>0</v>
      </c>
      <c r="BL162" s="18" t="s">
        <v>173</v>
      </c>
      <c r="BM162" s="221" t="s">
        <v>1045</v>
      </c>
    </row>
    <row r="163" spans="1:65" s="14" customFormat="1" ht="11.25">
      <c r="B163" s="234"/>
      <c r="C163" s="235"/>
      <c r="D163" s="225" t="s">
        <v>175</v>
      </c>
      <c r="E163" s="236" t="s">
        <v>1</v>
      </c>
      <c r="F163" s="237" t="s">
        <v>1046</v>
      </c>
      <c r="G163" s="235"/>
      <c r="H163" s="238">
        <v>15.4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AT163" s="244" t="s">
        <v>175</v>
      </c>
      <c r="AU163" s="244" t="s">
        <v>85</v>
      </c>
      <c r="AV163" s="14" t="s">
        <v>85</v>
      </c>
      <c r="AW163" s="14" t="s">
        <v>31</v>
      </c>
      <c r="AX163" s="14" t="s">
        <v>83</v>
      </c>
      <c r="AY163" s="244" t="s">
        <v>167</v>
      </c>
    </row>
    <row r="164" spans="1:65" s="2" customFormat="1" ht="24" customHeight="1">
      <c r="A164" s="35"/>
      <c r="B164" s="36"/>
      <c r="C164" s="210" t="s">
        <v>233</v>
      </c>
      <c r="D164" s="210" t="s">
        <v>169</v>
      </c>
      <c r="E164" s="211" t="s">
        <v>1047</v>
      </c>
      <c r="F164" s="212" t="s">
        <v>1048</v>
      </c>
      <c r="G164" s="213" t="s">
        <v>172</v>
      </c>
      <c r="H164" s="214">
        <v>6</v>
      </c>
      <c r="I164" s="215"/>
      <c r="J164" s="214">
        <f>ROUND(I164*H164,2)</f>
        <v>0</v>
      </c>
      <c r="K164" s="216"/>
      <c r="L164" s="40"/>
      <c r="M164" s="217" t="s">
        <v>1</v>
      </c>
      <c r="N164" s="218" t="s">
        <v>40</v>
      </c>
      <c r="O164" s="72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1" t="s">
        <v>173</v>
      </c>
      <c r="AT164" s="221" t="s">
        <v>169</v>
      </c>
      <c r="AU164" s="221" t="s">
        <v>85</v>
      </c>
      <c r="AY164" s="18" t="s">
        <v>167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8" t="s">
        <v>83</v>
      </c>
      <c r="BK164" s="222">
        <f>ROUND(I164*H164,2)</f>
        <v>0</v>
      </c>
      <c r="BL164" s="18" t="s">
        <v>173</v>
      </c>
      <c r="BM164" s="221" t="s">
        <v>1049</v>
      </c>
    </row>
    <row r="165" spans="1:65" s="13" customFormat="1" ht="11.25">
      <c r="B165" s="223"/>
      <c r="C165" s="224"/>
      <c r="D165" s="225" t="s">
        <v>175</v>
      </c>
      <c r="E165" s="226" t="s">
        <v>1</v>
      </c>
      <c r="F165" s="227" t="s">
        <v>1050</v>
      </c>
      <c r="G165" s="224"/>
      <c r="H165" s="226" t="s">
        <v>1</v>
      </c>
      <c r="I165" s="228"/>
      <c r="J165" s="224"/>
      <c r="K165" s="224"/>
      <c r="L165" s="229"/>
      <c r="M165" s="230"/>
      <c r="N165" s="231"/>
      <c r="O165" s="231"/>
      <c r="P165" s="231"/>
      <c r="Q165" s="231"/>
      <c r="R165" s="231"/>
      <c r="S165" s="231"/>
      <c r="T165" s="232"/>
      <c r="AT165" s="233" t="s">
        <v>175</v>
      </c>
      <c r="AU165" s="233" t="s">
        <v>85</v>
      </c>
      <c r="AV165" s="13" t="s">
        <v>83</v>
      </c>
      <c r="AW165" s="13" t="s">
        <v>31</v>
      </c>
      <c r="AX165" s="13" t="s">
        <v>75</v>
      </c>
      <c r="AY165" s="233" t="s">
        <v>167</v>
      </c>
    </row>
    <row r="166" spans="1:65" s="13" customFormat="1" ht="11.25">
      <c r="B166" s="223"/>
      <c r="C166" s="224"/>
      <c r="D166" s="225" t="s">
        <v>175</v>
      </c>
      <c r="E166" s="226" t="s">
        <v>1</v>
      </c>
      <c r="F166" s="227" t="s">
        <v>1051</v>
      </c>
      <c r="G166" s="224"/>
      <c r="H166" s="226" t="s">
        <v>1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AT166" s="233" t="s">
        <v>175</v>
      </c>
      <c r="AU166" s="233" t="s">
        <v>85</v>
      </c>
      <c r="AV166" s="13" t="s">
        <v>83</v>
      </c>
      <c r="AW166" s="13" t="s">
        <v>31</v>
      </c>
      <c r="AX166" s="13" t="s">
        <v>75</v>
      </c>
      <c r="AY166" s="233" t="s">
        <v>167</v>
      </c>
    </row>
    <row r="167" spans="1:65" s="14" customFormat="1" ht="11.25">
      <c r="B167" s="234"/>
      <c r="C167" s="235"/>
      <c r="D167" s="225" t="s">
        <v>175</v>
      </c>
      <c r="E167" s="236" t="s">
        <v>1</v>
      </c>
      <c r="F167" s="237" t="s">
        <v>1052</v>
      </c>
      <c r="G167" s="235"/>
      <c r="H167" s="238">
        <v>6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AT167" s="244" t="s">
        <v>175</v>
      </c>
      <c r="AU167" s="244" t="s">
        <v>85</v>
      </c>
      <c r="AV167" s="14" t="s">
        <v>85</v>
      </c>
      <c r="AW167" s="14" t="s">
        <v>31</v>
      </c>
      <c r="AX167" s="14" t="s">
        <v>83</v>
      </c>
      <c r="AY167" s="244" t="s">
        <v>167</v>
      </c>
    </row>
    <row r="168" spans="1:65" s="2" customFormat="1" ht="16.5" customHeight="1">
      <c r="A168" s="35"/>
      <c r="B168" s="36"/>
      <c r="C168" s="256" t="s">
        <v>240</v>
      </c>
      <c r="D168" s="256" t="s">
        <v>245</v>
      </c>
      <c r="E168" s="257" t="s">
        <v>1053</v>
      </c>
      <c r="F168" s="258" t="s">
        <v>1054</v>
      </c>
      <c r="G168" s="259" t="s">
        <v>230</v>
      </c>
      <c r="H168" s="260">
        <v>12.24</v>
      </c>
      <c r="I168" s="261"/>
      <c r="J168" s="260">
        <f>ROUND(I168*H168,2)</f>
        <v>0</v>
      </c>
      <c r="K168" s="262"/>
      <c r="L168" s="263"/>
      <c r="M168" s="264" t="s">
        <v>1</v>
      </c>
      <c r="N168" s="265" t="s">
        <v>40</v>
      </c>
      <c r="O168" s="72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1" t="s">
        <v>217</v>
      </c>
      <c r="AT168" s="221" t="s">
        <v>245</v>
      </c>
      <c r="AU168" s="221" t="s">
        <v>85</v>
      </c>
      <c r="AY168" s="18" t="s">
        <v>167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8" t="s">
        <v>83</v>
      </c>
      <c r="BK168" s="222">
        <f>ROUND(I168*H168,2)</f>
        <v>0</v>
      </c>
      <c r="BL168" s="18" t="s">
        <v>173</v>
      </c>
      <c r="BM168" s="221" t="s">
        <v>1055</v>
      </c>
    </row>
    <row r="169" spans="1:65" s="13" customFormat="1" ht="11.25">
      <c r="B169" s="223"/>
      <c r="C169" s="224"/>
      <c r="D169" s="225" t="s">
        <v>175</v>
      </c>
      <c r="E169" s="226" t="s">
        <v>1</v>
      </c>
      <c r="F169" s="227" t="s">
        <v>1056</v>
      </c>
      <c r="G169" s="224"/>
      <c r="H169" s="226" t="s">
        <v>1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AT169" s="233" t="s">
        <v>175</v>
      </c>
      <c r="AU169" s="233" t="s">
        <v>85</v>
      </c>
      <c r="AV169" s="13" t="s">
        <v>83</v>
      </c>
      <c r="AW169" s="13" t="s">
        <v>31</v>
      </c>
      <c r="AX169" s="13" t="s">
        <v>75</v>
      </c>
      <c r="AY169" s="233" t="s">
        <v>167</v>
      </c>
    </row>
    <row r="170" spans="1:65" s="14" customFormat="1" ht="11.25">
      <c r="B170" s="234"/>
      <c r="C170" s="235"/>
      <c r="D170" s="225" t="s">
        <v>175</v>
      </c>
      <c r="E170" s="236" t="s">
        <v>1</v>
      </c>
      <c r="F170" s="237" t="s">
        <v>1057</v>
      </c>
      <c r="G170" s="235"/>
      <c r="H170" s="238">
        <v>12.24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AT170" s="244" t="s">
        <v>175</v>
      </c>
      <c r="AU170" s="244" t="s">
        <v>85</v>
      </c>
      <c r="AV170" s="14" t="s">
        <v>85</v>
      </c>
      <c r="AW170" s="14" t="s">
        <v>31</v>
      </c>
      <c r="AX170" s="14" t="s">
        <v>83</v>
      </c>
      <c r="AY170" s="244" t="s">
        <v>167</v>
      </c>
    </row>
    <row r="171" spans="1:65" s="13" customFormat="1" ht="11.25">
      <c r="B171" s="223"/>
      <c r="C171" s="224"/>
      <c r="D171" s="225" t="s">
        <v>175</v>
      </c>
      <c r="E171" s="226" t="s">
        <v>1</v>
      </c>
      <c r="F171" s="227" t="s">
        <v>1058</v>
      </c>
      <c r="G171" s="224"/>
      <c r="H171" s="226" t="s">
        <v>1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AT171" s="233" t="s">
        <v>175</v>
      </c>
      <c r="AU171" s="233" t="s">
        <v>85</v>
      </c>
      <c r="AV171" s="13" t="s">
        <v>83</v>
      </c>
      <c r="AW171" s="13" t="s">
        <v>31</v>
      </c>
      <c r="AX171" s="13" t="s">
        <v>75</v>
      </c>
      <c r="AY171" s="233" t="s">
        <v>167</v>
      </c>
    </row>
    <row r="172" spans="1:65" s="2" customFormat="1" ht="24" customHeight="1">
      <c r="A172" s="35"/>
      <c r="B172" s="36"/>
      <c r="C172" s="210" t="s">
        <v>244</v>
      </c>
      <c r="D172" s="210" t="s">
        <v>169</v>
      </c>
      <c r="E172" s="211" t="s">
        <v>211</v>
      </c>
      <c r="F172" s="212" t="s">
        <v>212</v>
      </c>
      <c r="G172" s="213" t="s">
        <v>172</v>
      </c>
      <c r="H172" s="214">
        <v>115.6</v>
      </c>
      <c r="I172" s="215"/>
      <c r="J172" s="214">
        <f>ROUND(I172*H172,2)</f>
        <v>0</v>
      </c>
      <c r="K172" s="216"/>
      <c r="L172" s="40"/>
      <c r="M172" s="217" t="s">
        <v>1</v>
      </c>
      <c r="N172" s="218" t="s">
        <v>40</v>
      </c>
      <c r="O172" s="72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1" t="s">
        <v>173</v>
      </c>
      <c r="AT172" s="221" t="s">
        <v>169</v>
      </c>
      <c r="AU172" s="221" t="s">
        <v>85</v>
      </c>
      <c r="AY172" s="18" t="s">
        <v>167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8" t="s">
        <v>83</v>
      </c>
      <c r="BK172" s="222">
        <f>ROUND(I172*H172,2)</f>
        <v>0</v>
      </c>
      <c r="BL172" s="18" t="s">
        <v>173</v>
      </c>
      <c r="BM172" s="221" t="s">
        <v>1059</v>
      </c>
    </row>
    <row r="173" spans="1:65" s="13" customFormat="1" ht="11.25">
      <c r="B173" s="223"/>
      <c r="C173" s="224"/>
      <c r="D173" s="225" t="s">
        <v>175</v>
      </c>
      <c r="E173" s="226" t="s">
        <v>1</v>
      </c>
      <c r="F173" s="227" t="s">
        <v>214</v>
      </c>
      <c r="G173" s="224"/>
      <c r="H173" s="226" t="s">
        <v>1</v>
      </c>
      <c r="I173" s="228"/>
      <c r="J173" s="224"/>
      <c r="K173" s="224"/>
      <c r="L173" s="229"/>
      <c r="M173" s="230"/>
      <c r="N173" s="231"/>
      <c r="O173" s="231"/>
      <c r="P173" s="231"/>
      <c r="Q173" s="231"/>
      <c r="R173" s="231"/>
      <c r="S173" s="231"/>
      <c r="T173" s="232"/>
      <c r="AT173" s="233" t="s">
        <v>175</v>
      </c>
      <c r="AU173" s="233" t="s">
        <v>85</v>
      </c>
      <c r="AV173" s="13" t="s">
        <v>83</v>
      </c>
      <c r="AW173" s="13" t="s">
        <v>31</v>
      </c>
      <c r="AX173" s="13" t="s">
        <v>75</v>
      </c>
      <c r="AY173" s="233" t="s">
        <v>167</v>
      </c>
    </row>
    <row r="174" spans="1:65" s="14" customFormat="1" ht="11.25">
      <c r="B174" s="234"/>
      <c r="C174" s="235"/>
      <c r="D174" s="225" t="s">
        <v>175</v>
      </c>
      <c r="E174" s="236" t="s">
        <v>1</v>
      </c>
      <c r="F174" s="237" t="s">
        <v>1060</v>
      </c>
      <c r="G174" s="235"/>
      <c r="H174" s="238">
        <v>61.6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AT174" s="244" t="s">
        <v>175</v>
      </c>
      <c r="AU174" s="244" t="s">
        <v>85</v>
      </c>
      <c r="AV174" s="14" t="s">
        <v>85</v>
      </c>
      <c r="AW174" s="14" t="s">
        <v>31</v>
      </c>
      <c r="AX174" s="14" t="s">
        <v>75</v>
      </c>
      <c r="AY174" s="244" t="s">
        <v>167</v>
      </c>
    </row>
    <row r="175" spans="1:65" s="13" customFormat="1" ht="11.25">
      <c r="B175" s="223"/>
      <c r="C175" s="224"/>
      <c r="D175" s="225" t="s">
        <v>175</v>
      </c>
      <c r="E175" s="226" t="s">
        <v>1</v>
      </c>
      <c r="F175" s="227" t="s">
        <v>215</v>
      </c>
      <c r="G175" s="224"/>
      <c r="H175" s="226" t="s">
        <v>1</v>
      </c>
      <c r="I175" s="228"/>
      <c r="J175" s="224"/>
      <c r="K175" s="224"/>
      <c r="L175" s="229"/>
      <c r="M175" s="230"/>
      <c r="N175" s="231"/>
      <c r="O175" s="231"/>
      <c r="P175" s="231"/>
      <c r="Q175" s="231"/>
      <c r="R175" s="231"/>
      <c r="S175" s="231"/>
      <c r="T175" s="232"/>
      <c r="AT175" s="233" t="s">
        <v>175</v>
      </c>
      <c r="AU175" s="233" t="s">
        <v>85</v>
      </c>
      <c r="AV175" s="13" t="s">
        <v>83</v>
      </c>
      <c r="AW175" s="13" t="s">
        <v>31</v>
      </c>
      <c r="AX175" s="13" t="s">
        <v>75</v>
      </c>
      <c r="AY175" s="233" t="s">
        <v>167</v>
      </c>
    </row>
    <row r="176" spans="1:65" s="14" customFormat="1" ht="11.25">
      <c r="B176" s="234"/>
      <c r="C176" s="235"/>
      <c r="D176" s="225" t="s">
        <v>175</v>
      </c>
      <c r="E176" s="236" t="s">
        <v>1</v>
      </c>
      <c r="F176" s="237" t="s">
        <v>490</v>
      </c>
      <c r="G176" s="235"/>
      <c r="H176" s="238">
        <v>54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AT176" s="244" t="s">
        <v>175</v>
      </c>
      <c r="AU176" s="244" t="s">
        <v>85</v>
      </c>
      <c r="AV176" s="14" t="s">
        <v>85</v>
      </c>
      <c r="AW176" s="14" t="s">
        <v>31</v>
      </c>
      <c r="AX176" s="14" t="s">
        <v>75</v>
      </c>
      <c r="AY176" s="244" t="s">
        <v>167</v>
      </c>
    </row>
    <row r="177" spans="1:65" s="15" customFormat="1" ht="11.25">
      <c r="B177" s="245"/>
      <c r="C177" s="246"/>
      <c r="D177" s="225" t="s">
        <v>175</v>
      </c>
      <c r="E177" s="247" t="s">
        <v>1</v>
      </c>
      <c r="F177" s="248" t="s">
        <v>202</v>
      </c>
      <c r="G177" s="246"/>
      <c r="H177" s="249">
        <v>115.6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AT177" s="255" t="s">
        <v>175</v>
      </c>
      <c r="AU177" s="255" t="s">
        <v>85</v>
      </c>
      <c r="AV177" s="15" t="s">
        <v>173</v>
      </c>
      <c r="AW177" s="15" t="s">
        <v>31</v>
      </c>
      <c r="AX177" s="15" t="s">
        <v>83</v>
      </c>
      <c r="AY177" s="255" t="s">
        <v>167</v>
      </c>
    </row>
    <row r="178" spans="1:65" s="2" customFormat="1" ht="24" customHeight="1">
      <c r="A178" s="35"/>
      <c r="B178" s="36"/>
      <c r="C178" s="210" t="s">
        <v>252</v>
      </c>
      <c r="D178" s="210" t="s">
        <v>169</v>
      </c>
      <c r="E178" s="211" t="s">
        <v>1061</v>
      </c>
      <c r="F178" s="212" t="s">
        <v>1062</v>
      </c>
      <c r="G178" s="213" t="s">
        <v>172</v>
      </c>
      <c r="H178" s="214">
        <v>15.4</v>
      </c>
      <c r="I178" s="215"/>
      <c r="J178" s="214">
        <f>ROUND(I178*H178,2)</f>
        <v>0</v>
      </c>
      <c r="K178" s="216"/>
      <c r="L178" s="40"/>
      <c r="M178" s="217" t="s">
        <v>1</v>
      </c>
      <c r="N178" s="218" t="s">
        <v>40</v>
      </c>
      <c r="O178" s="72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1" t="s">
        <v>173</v>
      </c>
      <c r="AT178" s="221" t="s">
        <v>169</v>
      </c>
      <c r="AU178" s="221" t="s">
        <v>85</v>
      </c>
      <c r="AY178" s="18" t="s">
        <v>167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8" t="s">
        <v>83</v>
      </c>
      <c r="BK178" s="222">
        <f>ROUND(I178*H178,2)</f>
        <v>0</v>
      </c>
      <c r="BL178" s="18" t="s">
        <v>173</v>
      </c>
      <c r="BM178" s="221" t="s">
        <v>1063</v>
      </c>
    </row>
    <row r="179" spans="1:65" s="13" customFormat="1" ht="11.25">
      <c r="B179" s="223"/>
      <c r="C179" s="224"/>
      <c r="D179" s="225" t="s">
        <v>175</v>
      </c>
      <c r="E179" s="226" t="s">
        <v>1</v>
      </c>
      <c r="F179" s="227" t="s">
        <v>214</v>
      </c>
      <c r="G179" s="224"/>
      <c r="H179" s="226" t="s">
        <v>1</v>
      </c>
      <c r="I179" s="228"/>
      <c r="J179" s="224"/>
      <c r="K179" s="224"/>
      <c r="L179" s="229"/>
      <c r="M179" s="230"/>
      <c r="N179" s="231"/>
      <c r="O179" s="231"/>
      <c r="P179" s="231"/>
      <c r="Q179" s="231"/>
      <c r="R179" s="231"/>
      <c r="S179" s="231"/>
      <c r="T179" s="232"/>
      <c r="AT179" s="233" t="s">
        <v>175</v>
      </c>
      <c r="AU179" s="233" t="s">
        <v>85</v>
      </c>
      <c r="AV179" s="13" t="s">
        <v>83</v>
      </c>
      <c r="AW179" s="13" t="s">
        <v>31</v>
      </c>
      <c r="AX179" s="13" t="s">
        <v>75</v>
      </c>
      <c r="AY179" s="233" t="s">
        <v>167</v>
      </c>
    </row>
    <row r="180" spans="1:65" s="14" customFormat="1" ht="11.25">
      <c r="B180" s="234"/>
      <c r="C180" s="235"/>
      <c r="D180" s="225" t="s">
        <v>175</v>
      </c>
      <c r="E180" s="236" t="s">
        <v>1</v>
      </c>
      <c r="F180" s="237" t="s">
        <v>1064</v>
      </c>
      <c r="G180" s="235"/>
      <c r="H180" s="238">
        <v>15.4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AT180" s="244" t="s">
        <v>175</v>
      </c>
      <c r="AU180" s="244" t="s">
        <v>85</v>
      </c>
      <c r="AV180" s="14" t="s">
        <v>85</v>
      </c>
      <c r="AW180" s="14" t="s">
        <v>31</v>
      </c>
      <c r="AX180" s="14" t="s">
        <v>83</v>
      </c>
      <c r="AY180" s="244" t="s">
        <v>167</v>
      </c>
    </row>
    <row r="181" spans="1:65" s="2" customFormat="1" ht="16.5" customHeight="1">
      <c r="A181" s="35"/>
      <c r="B181" s="36"/>
      <c r="C181" s="210" t="s">
        <v>8</v>
      </c>
      <c r="D181" s="210" t="s">
        <v>169</v>
      </c>
      <c r="E181" s="211" t="s">
        <v>204</v>
      </c>
      <c r="F181" s="212" t="s">
        <v>205</v>
      </c>
      <c r="G181" s="213" t="s">
        <v>172</v>
      </c>
      <c r="H181" s="214">
        <v>61.6</v>
      </c>
      <c r="I181" s="215"/>
      <c r="J181" s="214">
        <f>ROUND(I181*H181,2)</f>
        <v>0</v>
      </c>
      <c r="K181" s="216"/>
      <c r="L181" s="40"/>
      <c r="M181" s="217" t="s">
        <v>1</v>
      </c>
      <c r="N181" s="218" t="s">
        <v>40</v>
      </c>
      <c r="O181" s="72"/>
      <c r="P181" s="219">
        <f>O181*H181</f>
        <v>0</v>
      </c>
      <c r="Q181" s="219">
        <v>0</v>
      </c>
      <c r="R181" s="219">
        <f>Q181*H181</f>
        <v>0</v>
      </c>
      <c r="S181" s="219">
        <v>0</v>
      </c>
      <c r="T181" s="22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1" t="s">
        <v>173</v>
      </c>
      <c r="AT181" s="221" t="s">
        <v>169</v>
      </c>
      <c r="AU181" s="221" t="s">
        <v>85</v>
      </c>
      <c r="AY181" s="18" t="s">
        <v>167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8" t="s">
        <v>83</v>
      </c>
      <c r="BK181" s="222">
        <f>ROUND(I181*H181,2)</f>
        <v>0</v>
      </c>
      <c r="BL181" s="18" t="s">
        <v>173</v>
      </c>
      <c r="BM181" s="221" t="s">
        <v>1065</v>
      </c>
    </row>
    <row r="182" spans="1:65" s="13" customFormat="1" ht="11.25">
      <c r="B182" s="223"/>
      <c r="C182" s="224"/>
      <c r="D182" s="225" t="s">
        <v>175</v>
      </c>
      <c r="E182" s="226" t="s">
        <v>1</v>
      </c>
      <c r="F182" s="227" t="s">
        <v>1066</v>
      </c>
      <c r="G182" s="224"/>
      <c r="H182" s="226" t="s">
        <v>1</v>
      </c>
      <c r="I182" s="228"/>
      <c r="J182" s="224"/>
      <c r="K182" s="224"/>
      <c r="L182" s="229"/>
      <c r="M182" s="230"/>
      <c r="N182" s="231"/>
      <c r="O182" s="231"/>
      <c r="P182" s="231"/>
      <c r="Q182" s="231"/>
      <c r="R182" s="231"/>
      <c r="S182" s="231"/>
      <c r="T182" s="232"/>
      <c r="AT182" s="233" t="s">
        <v>175</v>
      </c>
      <c r="AU182" s="233" t="s">
        <v>85</v>
      </c>
      <c r="AV182" s="13" t="s">
        <v>83</v>
      </c>
      <c r="AW182" s="13" t="s">
        <v>31</v>
      </c>
      <c r="AX182" s="13" t="s">
        <v>75</v>
      </c>
      <c r="AY182" s="233" t="s">
        <v>167</v>
      </c>
    </row>
    <row r="183" spans="1:65" s="13" customFormat="1" ht="11.25">
      <c r="B183" s="223"/>
      <c r="C183" s="224"/>
      <c r="D183" s="225" t="s">
        <v>175</v>
      </c>
      <c r="E183" s="226" t="s">
        <v>1</v>
      </c>
      <c r="F183" s="227" t="s">
        <v>1067</v>
      </c>
      <c r="G183" s="224"/>
      <c r="H183" s="226" t="s">
        <v>1</v>
      </c>
      <c r="I183" s="228"/>
      <c r="J183" s="224"/>
      <c r="K183" s="224"/>
      <c r="L183" s="229"/>
      <c r="M183" s="230"/>
      <c r="N183" s="231"/>
      <c r="O183" s="231"/>
      <c r="P183" s="231"/>
      <c r="Q183" s="231"/>
      <c r="R183" s="231"/>
      <c r="S183" s="231"/>
      <c r="T183" s="232"/>
      <c r="AT183" s="233" t="s">
        <v>175</v>
      </c>
      <c r="AU183" s="233" t="s">
        <v>85</v>
      </c>
      <c r="AV183" s="13" t="s">
        <v>83</v>
      </c>
      <c r="AW183" s="13" t="s">
        <v>31</v>
      </c>
      <c r="AX183" s="13" t="s">
        <v>75</v>
      </c>
      <c r="AY183" s="233" t="s">
        <v>167</v>
      </c>
    </row>
    <row r="184" spans="1:65" s="13" customFormat="1" ht="11.25">
      <c r="B184" s="223"/>
      <c r="C184" s="224"/>
      <c r="D184" s="225" t="s">
        <v>175</v>
      </c>
      <c r="E184" s="226" t="s">
        <v>1</v>
      </c>
      <c r="F184" s="227" t="s">
        <v>198</v>
      </c>
      <c r="G184" s="224"/>
      <c r="H184" s="226" t="s">
        <v>1</v>
      </c>
      <c r="I184" s="228"/>
      <c r="J184" s="224"/>
      <c r="K184" s="224"/>
      <c r="L184" s="229"/>
      <c r="M184" s="230"/>
      <c r="N184" s="231"/>
      <c r="O184" s="231"/>
      <c r="P184" s="231"/>
      <c r="Q184" s="231"/>
      <c r="R184" s="231"/>
      <c r="S184" s="231"/>
      <c r="T184" s="232"/>
      <c r="AT184" s="233" t="s">
        <v>175</v>
      </c>
      <c r="AU184" s="233" t="s">
        <v>85</v>
      </c>
      <c r="AV184" s="13" t="s">
        <v>83</v>
      </c>
      <c r="AW184" s="13" t="s">
        <v>31</v>
      </c>
      <c r="AX184" s="13" t="s">
        <v>75</v>
      </c>
      <c r="AY184" s="233" t="s">
        <v>167</v>
      </c>
    </row>
    <row r="185" spans="1:65" s="14" customFormat="1" ht="11.25">
      <c r="B185" s="234"/>
      <c r="C185" s="235"/>
      <c r="D185" s="225" t="s">
        <v>175</v>
      </c>
      <c r="E185" s="236" t="s">
        <v>1</v>
      </c>
      <c r="F185" s="237" t="s">
        <v>1060</v>
      </c>
      <c r="G185" s="235"/>
      <c r="H185" s="238">
        <v>61.6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AT185" s="244" t="s">
        <v>175</v>
      </c>
      <c r="AU185" s="244" t="s">
        <v>85</v>
      </c>
      <c r="AV185" s="14" t="s">
        <v>85</v>
      </c>
      <c r="AW185" s="14" t="s">
        <v>31</v>
      </c>
      <c r="AX185" s="14" t="s">
        <v>83</v>
      </c>
      <c r="AY185" s="244" t="s">
        <v>167</v>
      </c>
    </row>
    <row r="186" spans="1:65" s="2" customFormat="1" ht="16.5" customHeight="1">
      <c r="A186" s="35"/>
      <c r="B186" s="36"/>
      <c r="C186" s="210" t="s">
        <v>264</v>
      </c>
      <c r="D186" s="210" t="s">
        <v>169</v>
      </c>
      <c r="E186" s="211" t="s">
        <v>1068</v>
      </c>
      <c r="F186" s="212" t="s">
        <v>1069</v>
      </c>
      <c r="G186" s="213" t="s">
        <v>172</v>
      </c>
      <c r="H186" s="214">
        <v>15.4</v>
      </c>
      <c r="I186" s="215"/>
      <c r="J186" s="214">
        <f>ROUND(I186*H186,2)</f>
        <v>0</v>
      </c>
      <c r="K186" s="216"/>
      <c r="L186" s="40"/>
      <c r="M186" s="217" t="s">
        <v>1</v>
      </c>
      <c r="N186" s="218" t="s">
        <v>40</v>
      </c>
      <c r="O186" s="72"/>
      <c r="P186" s="219">
        <f>O186*H186</f>
        <v>0</v>
      </c>
      <c r="Q186" s="219">
        <v>0</v>
      </c>
      <c r="R186" s="219">
        <f>Q186*H186</f>
        <v>0</v>
      </c>
      <c r="S186" s="219">
        <v>0</v>
      </c>
      <c r="T186" s="22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1" t="s">
        <v>173</v>
      </c>
      <c r="AT186" s="221" t="s">
        <v>169</v>
      </c>
      <c r="AU186" s="221" t="s">
        <v>85</v>
      </c>
      <c r="AY186" s="18" t="s">
        <v>167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8" t="s">
        <v>83</v>
      </c>
      <c r="BK186" s="222">
        <f>ROUND(I186*H186,2)</f>
        <v>0</v>
      </c>
      <c r="BL186" s="18" t="s">
        <v>173</v>
      </c>
      <c r="BM186" s="221" t="s">
        <v>1070</v>
      </c>
    </row>
    <row r="187" spans="1:65" s="13" customFormat="1" ht="11.25">
      <c r="B187" s="223"/>
      <c r="C187" s="224"/>
      <c r="D187" s="225" t="s">
        <v>175</v>
      </c>
      <c r="E187" s="226" t="s">
        <v>1</v>
      </c>
      <c r="F187" s="227" t="s">
        <v>1066</v>
      </c>
      <c r="G187" s="224"/>
      <c r="H187" s="226" t="s">
        <v>1</v>
      </c>
      <c r="I187" s="228"/>
      <c r="J187" s="224"/>
      <c r="K187" s="224"/>
      <c r="L187" s="229"/>
      <c r="M187" s="230"/>
      <c r="N187" s="231"/>
      <c r="O187" s="231"/>
      <c r="P187" s="231"/>
      <c r="Q187" s="231"/>
      <c r="R187" s="231"/>
      <c r="S187" s="231"/>
      <c r="T187" s="232"/>
      <c r="AT187" s="233" t="s">
        <v>175</v>
      </c>
      <c r="AU187" s="233" t="s">
        <v>85</v>
      </c>
      <c r="AV187" s="13" t="s">
        <v>83</v>
      </c>
      <c r="AW187" s="13" t="s">
        <v>31</v>
      </c>
      <c r="AX187" s="13" t="s">
        <v>75</v>
      </c>
      <c r="AY187" s="233" t="s">
        <v>167</v>
      </c>
    </row>
    <row r="188" spans="1:65" s="13" customFormat="1" ht="11.25">
      <c r="B188" s="223"/>
      <c r="C188" s="224"/>
      <c r="D188" s="225" t="s">
        <v>175</v>
      </c>
      <c r="E188" s="226" t="s">
        <v>1</v>
      </c>
      <c r="F188" s="227" t="s">
        <v>1067</v>
      </c>
      <c r="G188" s="224"/>
      <c r="H188" s="226" t="s">
        <v>1</v>
      </c>
      <c r="I188" s="228"/>
      <c r="J188" s="224"/>
      <c r="K188" s="224"/>
      <c r="L188" s="229"/>
      <c r="M188" s="230"/>
      <c r="N188" s="231"/>
      <c r="O188" s="231"/>
      <c r="P188" s="231"/>
      <c r="Q188" s="231"/>
      <c r="R188" s="231"/>
      <c r="S188" s="231"/>
      <c r="T188" s="232"/>
      <c r="AT188" s="233" t="s">
        <v>175</v>
      </c>
      <c r="AU188" s="233" t="s">
        <v>85</v>
      </c>
      <c r="AV188" s="13" t="s">
        <v>83</v>
      </c>
      <c r="AW188" s="13" t="s">
        <v>31</v>
      </c>
      <c r="AX188" s="13" t="s">
        <v>75</v>
      </c>
      <c r="AY188" s="233" t="s">
        <v>167</v>
      </c>
    </row>
    <row r="189" spans="1:65" s="13" customFormat="1" ht="11.25">
      <c r="B189" s="223"/>
      <c r="C189" s="224"/>
      <c r="D189" s="225" t="s">
        <v>175</v>
      </c>
      <c r="E189" s="226" t="s">
        <v>1</v>
      </c>
      <c r="F189" s="227" t="s">
        <v>198</v>
      </c>
      <c r="G189" s="224"/>
      <c r="H189" s="226" t="s">
        <v>1</v>
      </c>
      <c r="I189" s="228"/>
      <c r="J189" s="224"/>
      <c r="K189" s="224"/>
      <c r="L189" s="229"/>
      <c r="M189" s="230"/>
      <c r="N189" s="231"/>
      <c r="O189" s="231"/>
      <c r="P189" s="231"/>
      <c r="Q189" s="231"/>
      <c r="R189" s="231"/>
      <c r="S189" s="231"/>
      <c r="T189" s="232"/>
      <c r="AT189" s="233" t="s">
        <v>175</v>
      </c>
      <c r="AU189" s="233" t="s">
        <v>85</v>
      </c>
      <c r="AV189" s="13" t="s">
        <v>83</v>
      </c>
      <c r="AW189" s="13" t="s">
        <v>31</v>
      </c>
      <c r="AX189" s="13" t="s">
        <v>75</v>
      </c>
      <c r="AY189" s="233" t="s">
        <v>167</v>
      </c>
    </row>
    <row r="190" spans="1:65" s="14" customFormat="1" ht="11.25">
      <c r="B190" s="234"/>
      <c r="C190" s="235"/>
      <c r="D190" s="225" t="s">
        <v>175</v>
      </c>
      <c r="E190" s="236" t="s">
        <v>1</v>
      </c>
      <c r="F190" s="237" t="s">
        <v>1064</v>
      </c>
      <c r="G190" s="235"/>
      <c r="H190" s="238">
        <v>15.4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AT190" s="244" t="s">
        <v>175</v>
      </c>
      <c r="AU190" s="244" t="s">
        <v>85</v>
      </c>
      <c r="AV190" s="14" t="s">
        <v>85</v>
      </c>
      <c r="AW190" s="14" t="s">
        <v>31</v>
      </c>
      <c r="AX190" s="14" t="s">
        <v>83</v>
      </c>
      <c r="AY190" s="244" t="s">
        <v>167</v>
      </c>
    </row>
    <row r="191" spans="1:65" s="2" customFormat="1" ht="24" customHeight="1">
      <c r="A191" s="35"/>
      <c r="B191" s="36"/>
      <c r="C191" s="210" t="s">
        <v>271</v>
      </c>
      <c r="D191" s="210" t="s">
        <v>169</v>
      </c>
      <c r="E191" s="211" t="s">
        <v>195</v>
      </c>
      <c r="F191" s="212" t="s">
        <v>196</v>
      </c>
      <c r="G191" s="213" t="s">
        <v>172</v>
      </c>
      <c r="H191" s="214">
        <v>54</v>
      </c>
      <c r="I191" s="215"/>
      <c r="J191" s="214">
        <f>ROUND(I191*H191,2)</f>
        <v>0</v>
      </c>
      <c r="K191" s="216"/>
      <c r="L191" s="40"/>
      <c r="M191" s="217" t="s">
        <v>1</v>
      </c>
      <c r="N191" s="218" t="s">
        <v>40</v>
      </c>
      <c r="O191" s="72"/>
      <c r="P191" s="219">
        <f>O191*H191</f>
        <v>0</v>
      </c>
      <c r="Q191" s="219">
        <v>0</v>
      </c>
      <c r="R191" s="219">
        <f>Q191*H191</f>
        <v>0</v>
      </c>
      <c r="S191" s="219">
        <v>0</v>
      </c>
      <c r="T191" s="22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1" t="s">
        <v>173</v>
      </c>
      <c r="AT191" s="221" t="s">
        <v>169</v>
      </c>
      <c r="AU191" s="221" t="s">
        <v>85</v>
      </c>
      <c r="AY191" s="18" t="s">
        <v>167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8" t="s">
        <v>83</v>
      </c>
      <c r="BK191" s="222">
        <f>ROUND(I191*H191,2)</f>
        <v>0</v>
      </c>
      <c r="BL191" s="18" t="s">
        <v>173</v>
      </c>
      <c r="BM191" s="221" t="s">
        <v>1071</v>
      </c>
    </row>
    <row r="192" spans="1:65" s="13" customFormat="1" ht="11.25">
      <c r="B192" s="223"/>
      <c r="C192" s="224"/>
      <c r="D192" s="225" t="s">
        <v>175</v>
      </c>
      <c r="E192" s="226" t="s">
        <v>1</v>
      </c>
      <c r="F192" s="227" t="s">
        <v>1072</v>
      </c>
      <c r="G192" s="224"/>
      <c r="H192" s="226" t="s">
        <v>1</v>
      </c>
      <c r="I192" s="228"/>
      <c r="J192" s="224"/>
      <c r="K192" s="224"/>
      <c r="L192" s="229"/>
      <c r="M192" s="230"/>
      <c r="N192" s="231"/>
      <c r="O192" s="231"/>
      <c r="P192" s="231"/>
      <c r="Q192" s="231"/>
      <c r="R192" s="231"/>
      <c r="S192" s="231"/>
      <c r="T192" s="232"/>
      <c r="AT192" s="233" t="s">
        <v>175</v>
      </c>
      <c r="AU192" s="233" t="s">
        <v>85</v>
      </c>
      <c r="AV192" s="13" t="s">
        <v>83</v>
      </c>
      <c r="AW192" s="13" t="s">
        <v>31</v>
      </c>
      <c r="AX192" s="13" t="s">
        <v>75</v>
      </c>
      <c r="AY192" s="233" t="s">
        <v>167</v>
      </c>
    </row>
    <row r="193" spans="1:65" s="14" customFormat="1" ht="11.25">
      <c r="B193" s="234"/>
      <c r="C193" s="235"/>
      <c r="D193" s="225" t="s">
        <v>175</v>
      </c>
      <c r="E193" s="236" t="s">
        <v>1</v>
      </c>
      <c r="F193" s="237" t="s">
        <v>1073</v>
      </c>
      <c r="G193" s="235"/>
      <c r="H193" s="238">
        <v>15.75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AT193" s="244" t="s">
        <v>175</v>
      </c>
      <c r="AU193" s="244" t="s">
        <v>85</v>
      </c>
      <c r="AV193" s="14" t="s">
        <v>85</v>
      </c>
      <c r="AW193" s="14" t="s">
        <v>31</v>
      </c>
      <c r="AX193" s="14" t="s">
        <v>75</v>
      </c>
      <c r="AY193" s="244" t="s">
        <v>167</v>
      </c>
    </row>
    <row r="194" spans="1:65" s="16" customFormat="1" ht="11.25">
      <c r="B194" s="266"/>
      <c r="C194" s="267"/>
      <c r="D194" s="225" t="s">
        <v>175</v>
      </c>
      <c r="E194" s="268" t="s">
        <v>1</v>
      </c>
      <c r="F194" s="269" t="s">
        <v>421</v>
      </c>
      <c r="G194" s="267"/>
      <c r="H194" s="270">
        <v>15.75</v>
      </c>
      <c r="I194" s="271"/>
      <c r="J194" s="267"/>
      <c r="K194" s="267"/>
      <c r="L194" s="272"/>
      <c r="M194" s="273"/>
      <c r="N194" s="274"/>
      <c r="O194" s="274"/>
      <c r="P194" s="274"/>
      <c r="Q194" s="274"/>
      <c r="R194" s="274"/>
      <c r="S194" s="274"/>
      <c r="T194" s="275"/>
      <c r="AT194" s="276" t="s">
        <v>175</v>
      </c>
      <c r="AU194" s="276" t="s">
        <v>85</v>
      </c>
      <c r="AV194" s="16" t="s">
        <v>183</v>
      </c>
      <c r="AW194" s="16" t="s">
        <v>31</v>
      </c>
      <c r="AX194" s="16" t="s">
        <v>75</v>
      </c>
      <c r="AY194" s="276" t="s">
        <v>167</v>
      </c>
    </row>
    <row r="195" spans="1:65" s="13" customFormat="1" ht="11.25">
      <c r="B195" s="223"/>
      <c r="C195" s="224"/>
      <c r="D195" s="225" t="s">
        <v>175</v>
      </c>
      <c r="E195" s="226" t="s">
        <v>1</v>
      </c>
      <c r="F195" s="227" t="s">
        <v>1074</v>
      </c>
      <c r="G195" s="224"/>
      <c r="H195" s="226" t="s">
        <v>1</v>
      </c>
      <c r="I195" s="228"/>
      <c r="J195" s="224"/>
      <c r="K195" s="224"/>
      <c r="L195" s="229"/>
      <c r="M195" s="230"/>
      <c r="N195" s="231"/>
      <c r="O195" s="231"/>
      <c r="P195" s="231"/>
      <c r="Q195" s="231"/>
      <c r="R195" s="231"/>
      <c r="S195" s="231"/>
      <c r="T195" s="232"/>
      <c r="AT195" s="233" t="s">
        <v>175</v>
      </c>
      <c r="AU195" s="233" t="s">
        <v>85</v>
      </c>
      <c r="AV195" s="13" t="s">
        <v>83</v>
      </c>
      <c r="AW195" s="13" t="s">
        <v>31</v>
      </c>
      <c r="AX195" s="13" t="s">
        <v>75</v>
      </c>
      <c r="AY195" s="233" t="s">
        <v>167</v>
      </c>
    </row>
    <row r="196" spans="1:65" s="14" customFormat="1" ht="11.25">
      <c r="B196" s="234"/>
      <c r="C196" s="235"/>
      <c r="D196" s="225" t="s">
        <v>175</v>
      </c>
      <c r="E196" s="236" t="s">
        <v>1</v>
      </c>
      <c r="F196" s="237" t="s">
        <v>485</v>
      </c>
      <c r="G196" s="235"/>
      <c r="H196" s="238">
        <v>53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AT196" s="244" t="s">
        <v>175</v>
      </c>
      <c r="AU196" s="244" t="s">
        <v>85</v>
      </c>
      <c r="AV196" s="14" t="s">
        <v>85</v>
      </c>
      <c r="AW196" s="14" t="s">
        <v>31</v>
      </c>
      <c r="AX196" s="14" t="s">
        <v>75</v>
      </c>
      <c r="AY196" s="244" t="s">
        <v>167</v>
      </c>
    </row>
    <row r="197" spans="1:65" s="14" customFormat="1" ht="11.25">
      <c r="B197" s="234"/>
      <c r="C197" s="235"/>
      <c r="D197" s="225" t="s">
        <v>175</v>
      </c>
      <c r="E197" s="236" t="s">
        <v>1</v>
      </c>
      <c r="F197" s="237" t="s">
        <v>1075</v>
      </c>
      <c r="G197" s="235"/>
      <c r="H197" s="238">
        <v>-4.95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AT197" s="244" t="s">
        <v>175</v>
      </c>
      <c r="AU197" s="244" t="s">
        <v>85</v>
      </c>
      <c r="AV197" s="14" t="s">
        <v>85</v>
      </c>
      <c r="AW197" s="14" t="s">
        <v>31</v>
      </c>
      <c r="AX197" s="14" t="s">
        <v>75</v>
      </c>
      <c r="AY197" s="244" t="s">
        <v>167</v>
      </c>
    </row>
    <row r="198" spans="1:65" s="14" customFormat="1" ht="11.25">
      <c r="B198" s="234"/>
      <c r="C198" s="235"/>
      <c r="D198" s="225" t="s">
        <v>175</v>
      </c>
      <c r="E198" s="236" t="s">
        <v>1</v>
      </c>
      <c r="F198" s="237" t="s">
        <v>1076</v>
      </c>
      <c r="G198" s="235"/>
      <c r="H198" s="238">
        <v>-1.88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AT198" s="244" t="s">
        <v>175</v>
      </c>
      <c r="AU198" s="244" t="s">
        <v>85</v>
      </c>
      <c r="AV198" s="14" t="s">
        <v>85</v>
      </c>
      <c r="AW198" s="14" t="s">
        <v>31</v>
      </c>
      <c r="AX198" s="14" t="s">
        <v>75</v>
      </c>
      <c r="AY198" s="244" t="s">
        <v>167</v>
      </c>
    </row>
    <row r="199" spans="1:65" s="14" customFormat="1" ht="11.25">
      <c r="B199" s="234"/>
      <c r="C199" s="235"/>
      <c r="D199" s="225" t="s">
        <v>175</v>
      </c>
      <c r="E199" s="236" t="s">
        <v>1</v>
      </c>
      <c r="F199" s="237" t="s">
        <v>1077</v>
      </c>
      <c r="G199" s="235"/>
      <c r="H199" s="238">
        <v>-5.19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AT199" s="244" t="s">
        <v>175</v>
      </c>
      <c r="AU199" s="244" t="s">
        <v>85</v>
      </c>
      <c r="AV199" s="14" t="s">
        <v>85</v>
      </c>
      <c r="AW199" s="14" t="s">
        <v>31</v>
      </c>
      <c r="AX199" s="14" t="s">
        <v>75</v>
      </c>
      <c r="AY199" s="244" t="s">
        <v>167</v>
      </c>
    </row>
    <row r="200" spans="1:65" s="14" customFormat="1" ht="11.25">
      <c r="B200" s="234"/>
      <c r="C200" s="235"/>
      <c r="D200" s="225" t="s">
        <v>175</v>
      </c>
      <c r="E200" s="236" t="s">
        <v>1</v>
      </c>
      <c r="F200" s="237" t="s">
        <v>1078</v>
      </c>
      <c r="G200" s="235"/>
      <c r="H200" s="238">
        <v>-0.14000000000000001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AT200" s="244" t="s">
        <v>175</v>
      </c>
      <c r="AU200" s="244" t="s">
        <v>85</v>
      </c>
      <c r="AV200" s="14" t="s">
        <v>85</v>
      </c>
      <c r="AW200" s="14" t="s">
        <v>31</v>
      </c>
      <c r="AX200" s="14" t="s">
        <v>75</v>
      </c>
      <c r="AY200" s="244" t="s">
        <v>167</v>
      </c>
    </row>
    <row r="201" spans="1:65" s="14" customFormat="1" ht="11.25">
      <c r="B201" s="234"/>
      <c r="C201" s="235"/>
      <c r="D201" s="225" t="s">
        <v>175</v>
      </c>
      <c r="E201" s="236" t="s">
        <v>1</v>
      </c>
      <c r="F201" s="237" t="s">
        <v>1079</v>
      </c>
      <c r="G201" s="235"/>
      <c r="H201" s="238">
        <v>-2.59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AT201" s="244" t="s">
        <v>175</v>
      </c>
      <c r="AU201" s="244" t="s">
        <v>85</v>
      </c>
      <c r="AV201" s="14" t="s">
        <v>85</v>
      </c>
      <c r="AW201" s="14" t="s">
        <v>31</v>
      </c>
      <c r="AX201" s="14" t="s">
        <v>75</v>
      </c>
      <c r="AY201" s="244" t="s">
        <v>167</v>
      </c>
    </row>
    <row r="202" spans="1:65" s="16" customFormat="1" ht="11.25">
      <c r="B202" s="266"/>
      <c r="C202" s="267"/>
      <c r="D202" s="225" t="s">
        <v>175</v>
      </c>
      <c r="E202" s="268" t="s">
        <v>1</v>
      </c>
      <c r="F202" s="269" t="s">
        <v>421</v>
      </c>
      <c r="G202" s="267"/>
      <c r="H202" s="270">
        <v>38.25</v>
      </c>
      <c r="I202" s="271"/>
      <c r="J202" s="267"/>
      <c r="K202" s="267"/>
      <c r="L202" s="272"/>
      <c r="M202" s="273"/>
      <c r="N202" s="274"/>
      <c r="O202" s="274"/>
      <c r="P202" s="274"/>
      <c r="Q202" s="274"/>
      <c r="R202" s="274"/>
      <c r="S202" s="274"/>
      <c r="T202" s="275"/>
      <c r="AT202" s="276" t="s">
        <v>175</v>
      </c>
      <c r="AU202" s="276" t="s">
        <v>85</v>
      </c>
      <c r="AV202" s="16" t="s">
        <v>183</v>
      </c>
      <c r="AW202" s="16" t="s">
        <v>31</v>
      </c>
      <c r="AX202" s="16" t="s">
        <v>75</v>
      </c>
      <c r="AY202" s="276" t="s">
        <v>167</v>
      </c>
    </row>
    <row r="203" spans="1:65" s="15" customFormat="1" ht="11.25">
      <c r="B203" s="245"/>
      <c r="C203" s="246"/>
      <c r="D203" s="225" t="s">
        <v>175</v>
      </c>
      <c r="E203" s="247" t="s">
        <v>1</v>
      </c>
      <c r="F203" s="248" t="s">
        <v>202</v>
      </c>
      <c r="G203" s="246"/>
      <c r="H203" s="249">
        <v>54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AT203" s="255" t="s">
        <v>175</v>
      </c>
      <c r="AU203" s="255" t="s">
        <v>85</v>
      </c>
      <c r="AV203" s="15" t="s">
        <v>173</v>
      </c>
      <c r="AW203" s="15" t="s">
        <v>31</v>
      </c>
      <c r="AX203" s="15" t="s">
        <v>83</v>
      </c>
      <c r="AY203" s="255" t="s">
        <v>167</v>
      </c>
    </row>
    <row r="204" spans="1:65" s="2" customFormat="1" ht="16.5" customHeight="1">
      <c r="A204" s="35"/>
      <c r="B204" s="36"/>
      <c r="C204" s="210" t="s">
        <v>279</v>
      </c>
      <c r="D204" s="210" t="s">
        <v>169</v>
      </c>
      <c r="E204" s="211" t="s">
        <v>1080</v>
      </c>
      <c r="F204" s="212" t="s">
        <v>1081</v>
      </c>
      <c r="G204" s="213" t="s">
        <v>172</v>
      </c>
      <c r="H204" s="214">
        <v>54</v>
      </c>
      <c r="I204" s="215"/>
      <c r="J204" s="214">
        <f>ROUND(I204*H204,2)</f>
        <v>0</v>
      </c>
      <c r="K204" s="216"/>
      <c r="L204" s="40"/>
      <c r="M204" s="217" t="s">
        <v>1</v>
      </c>
      <c r="N204" s="218" t="s">
        <v>40</v>
      </c>
      <c r="O204" s="72"/>
      <c r="P204" s="219">
        <f>O204*H204</f>
        <v>0</v>
      </c>
      <c r="Q204" s="219">
        <v>0</v>
      </c>
      <c r="R204" s="219">
        <f>Q204*H204</f>
        <v>0</v>
      </c>
      <c r="S204" s="219">
        <v>0</v>
      </c>
      <c r="T204" s="22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1" t="s">
        <v>173</v>
      </c>
      <c r="AT204" s="221" t="s">
        <v>169</v>
      </c>
      <c r="AU204" s="221" t="s">
        <v>85</v>
      </c>
      <c r="AY204" s="18" t="s">
        <v>167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8" t="s">
        <v>83</v>
      </c>
      <c r="BK204" s="222">
        <f>ROUND(I204*H204,2)</f>
        <v>0</v>
      </c>
      <c r="BL204" s="18" t="s">
        <v>173</v>
      </c>
      <c r="BM204" s="221" t="s">
        <v>1082</v>
      </c>
    </row>
    <row r="205" spans="1:65" s="13" customFormat="1" ht="11.25">
      <c r="B205" s="223"/>
      <c r="C205" s="224"/>
      <c r="D205" s="225" t="s">
        <v>175</v>
      </c>
      <c r="E205" s="226" t="s">
        <v>1</v>
      </c>
      <c r="F205" s="227" t="s">
        <v>1083</v>
      </c>
      <c r="G205" s="224"/>
      <c r="H205" s="226" t="s">
        <v>1</v>
      </c>
      <c r="I205" s="228"/>
      <c r="J205" s="224"/>
      <c r="K205" s="224"/>
      <c r="L205" s="229"/>
      <c r="M205" s="230"/>
      <c r="N205" s="231"/>
      <c r="O205" s="231"/>
      <c r="P205" s="231"/>
      <c r="Q205" s="231"/>
      <c r="R205" s="231"/>
      <c r="S205" s="231"/>
      <c r="T205" s="232"/>
      <c r="AT205" s="233" t="s">
        <v>175</v>
      </c>
      <c r="AU205" s="233" t="s">
        <v>85</v>
      </c>
      <c r="AV205" s="13" t="s">
        <v>83</v>
      </c>
      <c r="AW205" s="13" t="s">
        <v>31</v>
      </c>
      <c r="AX205" s="13" t="s">
        <v>75</v>
      </c>
      <c r="AY205" s="233" t="s">
        <v>167</v>
      </c>
    </row>
    <row r="206" spans="1:65" s="14" customFormat="1" ht="11.25">
      <c r="B206" s="234"/>
      <c r="C206" s="235"/>
      <c r="D206" s="225" t="s">
        <v>175</v>
      </c>
      <c r="E206" s="236" t="s">
        <v>1</v>
      </c>
      <c r="F206" s="237" t="s">
        <v>490</v>
      </c>
      <c r="G206" s="235"/>
      <c r="H206" s="238">
        <v>54</v>
      </c>
      <c r="I206" s="239"/>
      <c r="J206" s="235"/>
      <c r="K206" s="235"/>
      <c r="L206" s="240"/>
      <c r="M206" s="241"/>
      <c r="N206" s="242"/>
      <c r="O206" s="242"/>
      <c r="P206" s="242"/>
      <c r="Q206" s="242"/>
      <c r="R206" s="242"/>
      <c r="S206" s="242"/>
      <c r="T206" s="243"/>
      <c r="AT206" s="244" t="s">
        <v>175</v>
      </c>
      <c r="AU206" s="244" t="s">
        <v>85</v>
      </c>
      <c r="AV206" s="14" t="s">
        <v>85</v>
      </c>
      <c r="AW206" s="14" t="s">
        <v>31</v>
      </c>
      <c r="AX206" s="14" t="s">
        <v>83</v>
      </c>
      <c r="AY206" s="244" t="s">
        <v>167</v>
      </c>
    </row>
    <row r="207" spans="1:65" s="2" customFormat="1" ht="24" customHeight="1">
      <c r="A207" s="35"/>
      <c r="B207" s="36"/>
      <c r="C207" s="210" t="s">
        <v>284</v>
      </c>
      <c r="D207" s="210" t="s">
        <v>169</v>
      </c>
      <c r="E207" s="211" t="s">
        <v>218</v>
      </c>
      <c r="F207" s="212" t="s">
        <v>219</v>
      </c>
      <c r="G207" s="213" t="s">
        <v>172</v>
      </c>
      <c r="H207" s="214">
        <v>7.6</v>
      </c>
      <c r="I207" s="215"/>
      <c r="J207" s="214">
        <f>ROUND(I207*H207,2)</f>
        <v>0</v>
      </c>
      <c r="K207" s="216"/>
      <c r="L207" s="40"/>
      <c r="M207" s="217" t="s">
        <v>1</v>
      </c>
      <c r="N207" s="218" t="s">
        <v>40</v>
      </c>
      <c r="O207" s="72"/>
      <c r="P207" s="219">
        <f>O207*H207</f>
        <v>0</v>
      </c>
      <c r="Q207" s="219">
        <v>0</v>
      </c>
      <c r="R207" s="219">
        <f>Q207*H207</f>
        <v>0</v>
      </c>
      <c r="S207" s="219">
        <v>0</v>
      </c>
      <c r="T207" s="220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1" t="s">
        <v>173</v>
      </c>
      <c r="AT207" s="221" t="s">
        <v>169</v>
      </c>
      <c r="AU207" s="221" t="s">
        <v>85</v>
      </c>
      <c r="AY207" s="18" t="s">
        <v>167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8" t="s">
        <v>83</v>
      </c>
      <c r="BK207" s="222">
        <f>ROUND(I207*H207,2)</f>
        <v>0</v>
      </c>
      <c r="BL207" s="18" t="s">
        <v>173</v>
      </c>
      <c r="BM207" s="221" t="s">
        <v>1084</v>
      </c>
    </row>
    <row r="208" spans="1:65" s="13" customFormat="1" ht="11.25">
      <c r="B208" s="223"/>
      <c r="C208" s="224"/>
      <c r="D208" s="225" t="s">
        <v>175</v>
      </c>
      <c r="E208" s="226" t="s">
        <v>1</v>
      </c>
      <c r="F208" s="227" t="s">
        <v>221</v>
      </c>
      <c r="G208" s="224"/>
      <c r="H208" s="226" t="s">
        <v>1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AT208" s="233" t="s">
        <v>175</v>
      </c>
      <c r="AU208" s="233" t="s">
        <v>85</v>
      </c>
      <c r="AV208" s="13" t="s">
        <v>83</v>
      </c>
      <c r="AW208" s="13" t="s">
        <v>31</v>
      </c>
      <c r="AX208" s="13" t="s">
        <v>75</v>
      </c>
      <c r="AY208" s="233" t="s">
        <v>167</v>
      </c>
    </row>
    <row r="209" spans="1:65" s="14" customFormat="1" ht="11.25">
      <c r="B209" s="234"/>
      <c r="C209" s="235"/>
      <c r="D209" s="225" t="s">
        <v>175</v>
      </c>
      <c r="E209" s="236" t="s">
        <v>1</v>
      </c>
      <c r="F209" s="237" t="s">
        <v>1085</v>
      </c>
      <c r="G209" s="235"/>
      <c r="H209" s="238">
        <v>61.6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AT209" s="244" t="s">
        <v>175</v>
      </c>
      <c r="AU209" s="244" t="s">
        <v>85</v>
      </c>
      <c r="AV209" s="14" t="s">
        <v>85</v>
      </c>
      <c r="AW209" s="14" t="s">
        <v>31</v>
      </c>
      <c r="AX209" s="14" t="s">
        <v>75</v>
      </c>
      <c r="AY209" s="244" t="s">
        <v>167</v>
      </c>
    </row>
    <row r="210" spans="1:65" s="14" customFormat="1" ht="11.25">
      <c r="B210" s="234"/>
      <c r="C210" s="235"/>
      <c r="D210" s="225" t="s">
        <v>175</v>
      </c>
      <c r="E210" s="236" t="s">
        <v>1</v>
      </c>
      <c r="F210" s="237" t="s">
        <v>1086</v>
      </c>
      <c r="G210" s="235"/>
      <c r="H210" s="238">
        <v>-54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AT210" s="244" t="s">
        <v>175</v>
      </c>
      <c r="AU210" s="244" t="s">
        <v>85</v>
      </c>
      <c r="AV210" s="14" t="s">
        <v>85</v>
      </c>
      <c r="AW210" s="14" t="s">
        <v>31</v>
      </c>
      <c r="AX210" s="14" t="s">
        <v>75</v>
      </c>
      <c r="AY210" s="244" t="s">
        <v>167</v>
      </c>
    </row>
    <row r="211" spans="1:65" s="15" customFormat="1" ht="11.25">
      <c r="B211" s="245"/>
      <c r="C211" s="246"/>
      <c r="D211" s="225" t="s">
        <v>175</v>
      </c>
      <c r="E211" s="247" t="s">
        <v>1</v>
      </c>
      <c r="F211" s="248" t="s">
        <v>202</v>
      </c>
      <c r="G211" s="246"/>
      <c r="H211" s="249">
        <v>7.6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AT211" s="255" t="s">
        <v>175</v>
      </c>
      <c r="AU211" s="255" t="s">
        <v>85</v>
      </c>
      <c r="AV211" s="15" t="s">
        <v>173</v>
      </c>
      <c r="AW211" s="15" t="s">
        <v>31</v>
      </c>
      <c r="AX211" s="15" t="s">
        <v>83</v>
      </c>
      <c r="AY211" s="255" t="s">
        <v>167</v>
      </c>
    </row>
    <row r="212" spans="1:65" s="2" customFormat="1" ht="24" customHeight="1">
      <c r="A212" s="35"/>
      <c r="B212" s="36"/>
      <c r="C212" s="210" t="s">
        <v>290</v>
      </c>
      <c r="D212" s="210" t="s">
        <v>169</v>
      </c>
      <c r="E212" s="211" t="s">
        <v>1087</v>
      </c>
      <c r="F212" s="212" t="s">
        <v>1088</v>
      </c>
      <c r="G212" s="213" t="s">
        <v>172</v>
      </c>
      <c r="H212" s="214">
        <v>15.4</v>
      </c>
      <c r="I212" s="215"/>
      <c r="J212" s="214">
        <f>ROUND(I212*H212,2)</f>
        <v>0</v>
      </c>
      <c r="K212" s="216"/>
      <c r="L212" s="40"/>
      <c r="M212" s="217" t="s">
        <v>1</v>
      </c>
      <c r="N212" s="218" t="s">
        <v>40</v>
      </c>
      <c r="O212" s="72"/>
      <c r="P212" s="219">
        <f>O212*H212</f>
        <v>0</v>
      </c>
      <c r="Q212" s="219">
        <v>0</v>
      </c>
      <c r="R212" s="219">
        <f>Q212*H212</f>
        <v>0</v>
      </c>
      <c r="S212" s="219">
        <v>0</v>
      </c>
      <c r="T212" s="220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1" t="s">
        <v>173</v>
      </c>
      <c r="AT212" s="221" t="s">
        <v>169</v>
      </c>
      <c r="AU212" s="221" t="s">
        <v>85</v>
      </c>
      <c r="AY212" s="18" t="s">
        <v>167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8" t="s">
        <v>83</v>
      </c>
      <c r="BK212" s="222">
        <f>ROUND(I212*H212,2)</f>
        <v>0</v>
      </c>
      <c r="BL212" s="18" t="s">
        <v>173</v>
      </c>
      <c r="BM212" s="221" t="s">
        <v>1089</v>
      </c>
    </row>
    <row r="213" spans="1:65" s="13" customFormat="1" ht="11.25">
      <c r="B213" s="223"/>
      <c r="C213" s="224"/>
      <c r="D213" s="225" t="s">
        <v>175</v>
      </c>
      <c r="E213" s="226" t="s">
        <v>1</v>
      </c>
      <c r="F213" s="227" t="s">
        <v>221</v>
      </c>
      <c r="G213" s="224"/>
      <c r="H213" s="226" t="s">
        <v>1</v>
      </c>
      <c r="I213" s="228"/>
      <c r="J213" s="224"/>
      <c r="K213" s="224"/>
      <c r="L213" s="229"/>
      <c r="M213" s="230"/>
      <c r="N213" s="231"/>
      <c r="O213" s="231"/>
      <c r="P213" s="231"/>
      <c r="Q213" s="231"/>
      <c r="R213" s="231"/>
      <c r="S213" s="231"/>
      <c r="T213" s="232"/>
      <c r="AT213" s="233" t="s">
        <v>175</v>
      </c>
      <c r="AU213" s="233" t="s">
        <v>85</v>
      </c>
      <c r="AV213" s="13" t="s">
        <v>83</v>
      </c>
      <c r="AW213" s="13" t="s">
        <v>31</v>
      </c>
      <c r="AX213" s="13" t="s">
        <v>75</v>
      </c>
      <c r="AY213" s="233" t="s">
        <v>167</v>
      </c>
    </row>
    <row r="214" spans="1:65" s="14" customFormat="1" ht="11.25">
      <c r="B214" s="234"/>
      <c r="C214" s="235"/>
      <c r="D214" s="225" t="s">
        <v>175</v>
      </c>
      <c r="E214" s="236" t="s">
        <v>1</v>
      </c>
      <c r="F214" s="237" t="s">
        <v>1064</v>
      </c>
      <c r="G214" s="235"/>
      <c r="H214" s="238">
        <v>15.4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AT214" s="244" t="s">
        <v>175</v>
      </c>
      <c r="AU214" s="244" t="s">
        <v>85</v>
      </c>
      <c r="AV214" s="14" t="s">
        <v>85</v>
      </c>
      <c r="AW214" s="14" t="s">
        <v>31</v>
      </c>
      <c r="AX214" s="14" t="s">
        <v>83</v>
      </c>
      <c r="AY214" s="244" t="s">
        <v>167</v>
      </c>
    </row>
    <row r="215" spans="1:65" s="2" customFormat="1" ht="16.5" customHeight="1">
      <c r="A215" s="35"/>
      <c r="B215" s="36"/>
      <c r="C215" s="210" t="s">
        <v>7</v>
      </c>
      <c r="D215" s="210" t="s">
        <v>169</v>
      </c>
      <c r="E215" s="211" t="s">
        <v>224</v>
      </c>
      <c r="F215" s="212" t="s">
        <v>225</v>
      </c>
      <c r="G215" s="213" t="s">
        <v>172</v>
      </c>
      <c r="H215" s="214">
        <v>23</v>
      </c>
      <c r="I215" s="215"/>
      <c r="J215" s="214">
        <f>ROUND(I215*H215,2)</f>
        <v>0</v>
      </c>
      <c r="K215" s="216"/>
      <c r="L215" s="40"/>
      <c r="M215" s="217" t="s">
        <v>1</v>
      </c>
      <c r="N215" s="218" t="s">
        <v>40</v>
      </c>
      <c r="O215" s="72"/>
      <c r="P215" s="219">
        <f>O215*H215</f>
        <v>0</v>
      </c>
      <c r="Q215" s="219">
        <v>0</v>
      </c>
      <c r="R215" s="219">
        <f>Q215*H215</f>
        <v>0</v>
      </c>
      <c r="S215" s="219">
        <v>0</v>
      </c>
      <c r="T215" s="220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1" t="s">
        <v>173</v>
      </c>
      <c r="AT215" s="221" t="s">
        <v>169</v>
      </c>
      <c r="AU215" s="221" t="s">
        <v>85</v>
      </c>
      <c r="AY215" s="18" t="s">
        <v>167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8" t="s">
        <v>83</v>
      </c>
      <c r="BK215" s="222">
        <f>ROUND(I215*H215,2)</f>
        <v>0</v>
      </c>
      <c r="BL215" s="18" t="s">
        <v>173</v>
      </c>
      <c r="BM215" s="221" t="s">
        <v>1090</v>
      </c>
    </row>
    <row r="216" spans="1:65" s="14" customFormat="1" ht="11.25">
      <c r="B216" s="234"/>
      <c r="C216" s="235"/>
      <c r="D216" s="225" t="s">
        <v>175</v>
      </c>
      <c r="E216" s="236" t="s">
        <v>1</v>
      </c>
      <c r="F216" s="237" t="s">
        <v>1091</v>
      </c>
      <c r="G216" s="235"/>
      <c r="H216" s="238">
        <v>23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AT216" s="244" t="s">
        <v>175</v>
      </c>
      <c r="AU216" s="244" t="s">
        <v>85</v>
      </c>
      <c r="AV216" s="14" t="s">
        <v>85</v>
      </c>
      <c r="AW216" s="14" t="s">
        <v>31</v>
      </c>
      <c r="AX216" s="14" t="s">
        <v>83</v>
      </c>
      <c r="AY216" s="244" t="s">
        <v>167</v>
      </c>
    </row>
    <row r="217" spans="1:65" s="2" customFormat="1" ht="24" customHeight="1">
      <c r="A217" s="35"/>
      <c r="B217" s="36"/>
      <c r="C217" s="210" t="s">
        <v>304</v>
      </c>
      <c r="D217" s="210" t="s">
        <v>169</v>
      </c>
      <c r="E217" s="211" t="s">
        <v>228</v>
      </c>
      <c r="F217" s="212" t="s">
        <v>229</v>
      </c>
      <c r="G217" s="213" t="s">
        <v>230</v>
      </c>
      <c r="H217" s="214">
        <v>39.1</v>
      </c>
      <c r="I217" s="215"/>
      <c r="J217" s="214">
        <f>ROUND(I217*H217,2)</f>
        <v>0</v>
      </c>
      <c r="K217" s="216"/>
      <c r="L217" s="40"/>
      <c r="M217" s="217" t="s">
        <v>1</v>
      </c>
      <c r="N217" s="218" t="s">
        <v>40</v>
      </c>
      <c r="O217" s="72"/>
      <c r="P217" s="219">
        <f>O217*H217</f>
        <v>0</v>
      </c>
      <c r="Q217" s="219">
        <v>0</v>
      </c>
      <c r="R217" s="219">
        <f>Q217*H217</f>
        <v>0</v>
      </c>
      <c r="S217" s="219">
        <v>0</v>
      </c>
      <c r="T217" s="220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1" t="s">
        <v>173</v>
      </c>
      <c r="AT217" s="221" t="s">
        <v>169</v>
      </c>
      <c r="AU217" s="221" t="s">
        <v>85</v>
      </c>
      <c r="AY217" s="18" t="s">
        <v>167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8" t="s">
        <v>83</v>
      </c>
      <c r="BK217" s="222">
        <f>ROUND(I217*H217,2)</f>
        <v>0</v>
      </c>
      <c r="BL217" s="18" t="s">
        <v>173</v>
      </c>
      <c r="BM217" s="221" t="s">
        <v>1092</v>
      </c>
    </row>
    <row r="218" spans="1:65" s="14" customFormat="1" ht="11.25">
      <c r="B218" s="234"/>
      <c r="C218" s="235"/>
      <c r="D218" s="225" t="s">
        <v>175</v>
      </c>
      <c r="E218" s="236" t="s">
        <v>1</v>
      </c>
      <c r="F218" s="237" t="s">
        <v>1093</v>
      </c>
      <c r="G218" s="235"/>
      <c r="H218" s="238">
        <v>39.1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AT218" s="244" t="s">
        <v>175</v>
      </c>
      <c r="AU218" s="244" t="s">
        <v>85</v>
      </c>
      <c r="AV218" s="14" t="s">
        <v>85</v>
      </c>
      <c r="AW218" s="14" t="s">
        <v>31</v>
      </c>
      <c r="AX218" s="14" t="s">
        <v>83</v>
      </c>
      <c r="AY218" s="244" t="s">
        <v>167</v>
      </c>
    </row>
    <row r="219" spans="1:65" s="12" customFormat="1" ht="22.9" customHeight="1">
      <c r="B219" s="194"/>
      <c r="C219" s="195"/>
      <c r="D219" s="196" t="s">
        <v>74</v>
      </c>
      <c r="E219" s="208" t="s">
        <v>386</v>
      </c>
      <c r="F219" s="208" t="s">
        <v>1094</v>
      </c>
      <c r="G219" s="195"/>
      <c r="H219" s="195"/>
      <c r="I219" s="198"/>
      <c r="J219" s="209">
        <f>BK219</f>
        <v>0</v>
      </c>
      <c r="K219" s="195"/>
      <c r="L219" s="200"/>
      <c r="M219" s="201"/>
      <c r="N219" s="202"/>
      <c r="O219" s="202"/>
      <c r="P219" s="203">
        <f>SUM(P220:P226)</f>
        <v>0</v>
      </c>
      <c r="Q219" s="202"/>
      <c r="R219" s="203">
        <f>SUM(R220:R226)</f>
        <v>1.7999999999999999E-2</v>
      </c>
      <c r="S219" s="202"/>
      <c r="T219" s="204">
        <f>SUM(T220:T226)</f>
        <v>0</v>
      </c>
      <c r="AR219" s="205" t="s">
        <v>83</v>
      </c>
      <c r="AT219" s="206" t="s">
        <v>74</v>
      </c>
      <c r="AU219" s="206" t="s">
        <v>83</v>
      </c>
      <c r="AY219" s="205" t="s">
        <v>167</v>
      </c>
      <c r="BK219" s="207">
        <f>SUM(BK220:BK226)</f>
        <v>0</v>
      </c>
    </row>
    <row r="220" spans="1:65" s="2" customFormat="1" ht="48" customHeight="1">
      <c r="A220" s="35"/>
      <c r="B220" s="36"/>
      <c r="C220" s="210" t="s">
        <v>309</v>
      </c>
      <c r="D220" s="210" t="s">
        <v>169</v>
      </c>
      <c r="E220" s="211" t="s">
        <v>1095</v>
      </c>
      <c r="F220" s="212" t="s">
        <v>1096</v>
      </c>
      <c r="G220" s="213" t="s">
        <v>1097</v>
      </c>
      <c r="H220" s="214">
        <v>1</v>
      </c>
      <c r="I220" s="215"/>
      <c r="J220" s="214">
        <f>ROUND(I220*H220,2)</f>
        <v>0</v>
      </c>
      <c r="K220" s="216"/>
      <c r="L220" s="40"/>
      <c r="M220" s="217" t="s">
        <v>1</v>
      </c>
      <c r="N220" s="218" t="s">
        <v>40</v>
      </c>
      <c r="O220" s="72"/>
      <c r="P220" s="219">
        <f>O220*H220</f>
        <v>0</v>
      </c>
      <c r="Q220" s="219">
        <v>0</v>
      </c>
      <c r="R220" s="219">
        <f>Q220*H220</f>
        <v>0</v>
      </c>
      <c r="S220" s="219">
        <v>0</v>
      </c>
      <c r="T220" s="22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1" t="s">
        <v>173</v>
      </c>
      <c r="AT220" s="221" t="s">
        <v>169</v>
      </c>
      <c r="AU220" s="221" t="s">
        <v>85</v>
      </c>
      <c r="AY220" s="18" t="s">
        <v>167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8" t="s">
        <v>83</v>
      </c>
      <c r="BK220" s="222">
        <f>ROUND(I220*H220,2)</f>
        <v>0</v>
      </c>
      <c r="BL220" s="18" t="s">
        <v>173</v>
      </c>
      <c r="BM220" s="221" t="s">
        <v>1098</v>
      </c>
    </row>
    <row r="221" spans="1:65" s="2" customFormat="1" ht="36" customHeight="1">
      <c r="A221" s="35"/>
      <c r="B221" s="36"/>
      <c r="C221" s="210" t="s">
        <v>313</v>
      </c>
      <c r="D221" s="210" t="s">
        <v>169</v>
      </c>
      <c r="E221" s="211" t="s">
        <v>1099</v>
      </c>
      <c r="F221" s="212" t="s">
        <v>1100</v>
      </c>
      <c r="G221" s="213" t="s">
        <v>1097</v>
      </c>
      <c r="H221" s="214">
        <v>1</v>
      </c>
      <c r="I221" s="215"/>
      <c r="J221" s="214">
        <f>ROUND(I221*H221,2)</f>
        <v>0</v>
      </c>
      <c r="K221" s="216"/>
      <c r="L221" s="40"/>
      <c r="M221" s="217" t="s">
        <v>1</v>
      </c>
      <c r="N221" s="218" t="s">
        <v>40</v>
      </c>
      <c r="O221" s="72"/>
      <c r="P221" s="219">
        <f>O221*H221</f>
        <v>0</v>
      </c>
      <c r="Q221" s="219">
        <v>0</v>
      </c>
      <c r="R221" s="219">
        <f>Q221*H221</f>
        <v>0</v>
      </c>
      <c r="S221" s="219">
        <v>0</v>
      </c>
      <c r="T221" s="220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1" t="s">
        <v>173</v>
      </c>
      <c r="AT221" s="221" t="s">
        <v>169</v>
      </c>
      <c r="AU221" s="221" t="s">
        <v>85</v>
      </c>
      <c r="AY221" s="18" t="s">
        <v>167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8" t="s">
        <v>83</v>
      </c>
      <c r="BK221" s="222">
        <f>ROUND(I221*H221,2)</f>
        <v>0</v>
      </c>
      <c r="BL221" s="18" t="s">
        <v>173</v>
      </c>
      <c r="BM221" s="221" t="s">
        <v>1101</v>
      </c>
    </row>
    <row r="222" spans="1:65" s="2" customFormat="1" ht="36" customHeight="1">
      <c r="A222" s="35"/>
      <c r="B222" s="36"/>
      <c r="C222" s="210" t="s">
        <v>317</v>
      </c>
      <c r="D222" s="210" t="s">
        <v>169</v>
      </c>
      <c r="E222" s="211" t="s">
        <v>1102</v>
      </c>
      <c r="F222" s="212" t="s">
        <v>1103</v>
      </c>
      <c r="G222" s="213" t="s">
        <v>1097</v>
      </c>
      <c r="H222" s="214">
        <v>1</v>
      </c>
      <c r="I222" s="215"/>
      <c r="J222" s="214">
        <f>ROUND(I222*H222,2)</f>
        <v>0</v>
      </c>
      <c r="K222" s="216"/>
      <c r="L222" s="40"/>
      <c r="M222" s="217" t="s">
        <v>1</v>
      </c>
      <c r="N222" s="218" t="s">
        <v>40</v>
      </c>
      <c r="O222" s="72"/>
      <c r="P222" s="219">
        <f>O222*H222</f>
        <v>0</v>
      </c>
      <c r="Q222" s="219">
        <v>0</v>
      </c>
      <c r="R222" s="219">
        <f>Q222*H222</f>
        <v>0</v>
      </c>
      <c r="S222" s="219">
        <v>0</v>
      </c>
      <c r="T222" s="220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1" t="s">
        <v>173</v>
      </c>
      <c r="AT222" s="221" t="s">
        <v>169</v>
      </c>
      <c r="AU222" s="221" t="s">
        <v>85</v>
      </c>
      <c r="AY222" s="18" t="s">
        <v>167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8" t="s">
        <v>83</v>
      </c>
      <c r="BK222" s="222">
        <f>ROUND(I222*H222,2)</f>
        <v>0</v>
      </c>
      <c r="BL222" s="18" t="s">
        <v>173</v>
      </c>
      <c r="BM222" s="221" t="s">
        <v>1104</v>
      </c>
    </row>
    <row r="223" spans="1:65" s="2" customFormat="1" ht="16.5" customHeight="1">
      <c r="A223" s="35"/>
      <c r="B223" s="36"/>
      <c r="C223" s="210" t="s">
        <v>322</v>
      </c>
      <c r="D223" s="210" t="s">
        <v>169</v>
      </c>
      <c r="E223" s="211" t="s">
        <v>1105</v>
      </c>
      <c r="F223" s="212" t="s">
        <v>1106</v>
      </c>
      <c r="G223" s="213" t="s">
        <v>338</v>
      </c>
      <c r="H223" s="214">
        <v>40</v>
      </c>
      <c r="I223" s="215"/>
      <c r="J223" s="214">
        <f>ROUND(I223*H223,2)</f>
        <v>0</v>
      </c>
      <c r="K223" s="216"/>
      <c r="L223" s="40"/>
      <c r="M223" s="217" t="s">
        <v>1</v>
      </c>
      <c r="N223" s="218" t="s">
        <v>40</v>
      </c>
      <c r="O223" s="72"/>
      <c r="P223" s="219">
        <f>O223*H223</f>
        <v>0</v>
      </c>
      <c r="Q223" s="219">
        <v>4.4999999999999999E-4</v>
      </c>
      <c r="R223" s="219">
        <f>Q223*H223</f>
        <v>1.7999999999999999E-2</v>
      </c>
      <c r="S223" s="219">
        <v>0</v>
      </c>
      <c r="T223" s="220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1" t="s">
        <v>173</v>
      </c>
      <c r="AT223" s="221" t="s">
        <v>169</v>
      </c>
      <c r="AU223" s="221" t="s">
        <v>85</v>
      </c>
      <c r="AY223" s="18" t="s">
        <v>167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8" t="s">
        <v>83</v>
      </c>
      <c r="BK223" s="222">
        <f>ROUND(I223*H223,2)</f>
        <v>0</v>
      </c>
      <c r="BL223" s="18" t="s">
        <v>173</v>
      </c>
      <c r="BM223" s="221" t="s">
        <v>1107</v>
      </c>
    </row>
    <row r="224" spans="1:65" s="13" customFormat="1" ht="11.25">
      <c r="B224" s="223"/>
      <c r="C224" s="224"/>
      <c r="D224" s="225" t="s">
        <v>175</v>
      </c>
      <c r="E224" s="226" t="s">
        <v>1</v>
      </c>
      <c r="F224" s="227" t="s">
        <v>1108</v>
      </c>
      <c r="G224" s="224"/>
      <c r="H224" s="226" t="s">
        <v>1</v>
      </c>
      <c r="I224" s="228"/>
      <c r="J224" s="224"/>
      <c r="K224" s="224"/>
      <c r="L224" s="229"/>
      <c r="M224" s="230"/>
      <c r="N224" s="231"/>
      <c r="O224" s="231"/>
      <c r="P224" s="231"/>
      <c r="Q224" s="231"/>
      <c r="R224" s="231"/>
      <c r="S224" s="231"/>
      <c r="T224" s="232"/>
      <c r="AT224" s="233" t="s">
        <v>175</v>
      </c>
      <c r="AU224" s="233" t="s">
        <v>85</v>
      </c>
      <c r="AV224" s="13" t="s">
        <v>83</v>
      </c>
      <c r="AW224" s="13" t="s">
        <v>31</v>
      </c>
      <c r="AX224" s="13" t="s">
        <v>75</v>
      </c>
      <c r="AY224" s="233" t="s">
        <v>167</v>
      </c>
    </row>
    <row r="225" spans="1:65" s="13" customFormat="1" ht="11.25">
      <c r="B225" s="223"/>
      <c r="C225" s="224"/>
      <c r="D225" s="225" t="s">
        <v>175</v>
      </c>
      <c r="E225" s="226" t="s">
        <v>1</v>
      </c>
      <c r="F225" s="227" t="s">
        <v>1109</v>
      </c>
      <c r="G225" s="224"/>
      <c r="H225" s="226" t="s">
        <v>1</v>
      </c>
      <c r="I225" s="228"/>
      <c r="J225" s="224"/>
      <c r="K225" s="224"/>
      <c r="L225" s="229"/>
      <c r="M225" s="230"/>
      <c r="N225" s="231"/>
      <c r="O225" s="231"/>
      <c r="P225" s="231"/>
      <c r="Q225" s="231"/>
      <c r="R225" s="231"/>
      <c r="S225" s="231"/>
      <c r="T225" s="232"/>
      <c r="AT225" s="233" t="s">
        <v>175</v>
      </c>
      <c r="AU225" s="233" t="s">
        <v>85</v>
      </c>
      <c r="AV225" s="13" t="s">
        <v>83</v>
      </c>
      <c r="AW225" s="13" t="s">
        <v>31</v>
      </c>
      <c r="AX225" s="13" t="s">
        <v>75</v>
      </c>
      <c r="AY225" s="233" t="s">
        <v>167</v>
      </c>
    </row>
    <row r="226" spans="1:65" s="14" customFormat="1" ht="11.25">
      <c r="B226" s="234"/>
      <c r="C226" s="235"/>
      <c r="D226" s="225" t="s">
        <v>175</v>
      </c>
      <c r="E226" s="236" t="s">
        <v>1</v>
      </c>
      <c r="F226" s="237" t="s">
        <v>1110</v>
      </c>
      <c r="G226" s="235"/>
      <c r="H226" s="238">
        <v>40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AT226" s="244" t="s">
        <v>175</v>
      </c>
      <c r="AU226" s="244" t="s">
        <v>85</v>
      </c>
      <c r="AV226" s="14" t="s">
        <v>85</v>
      </c>
      <c r="AW226" s="14" t="s">
        <v>31</v>
      </c>
      <c r="AX226" s="14" t="s">
        <v>83</v>
      </c>
      <c r="AY226" s="244" t="s">
        <v>167</v>
      </c>
    </row>
    <row r="227" spans="1:65" s="12" customFormat="1" ht="22.9" customHeight="1">
      <c r="B227" s="194"/>
      <c r="C227" s="195"/>
      <c r="D227" s="196" t="s">
        <v>74</v>
      </c>
      <c r="E227" s="208" t="s">
        <v>432</v>
      </c>
      <c r="F227" s="208" t="s">
        <v>1111</v>
      </c>
      <c r="G227" s="195"/>
      <c r="H227" s="195"/>
      <c r="I227" s="198"/>
      <c r="J227" s="209">
        <f>BK227</f>
        <v>0</v>
      </c>
      <c r="K227" s="195"/>
      <c r="L227" s="200"/>
      <c r="M227" s="201"/>
      <c r="N227" s="202"/>
      <c r="O227" s="202"/>
      <c r="P227" s="203">
        <f>SUM(P228:P236)</f>
        <v>0</v>
      </c>
      <c r="Q227" s="202"/>
      <c r="R227" s="203">
        <f>SUM(R228:R236)</f>
        <v>0</v>
      </c>
      <c r="S227" s="202"/>
      <c r="T227" s="204">
        <f>SUM(T228:T236)</f>
        <v>0</v>
      </c>
      <c r="AR227" s="205" t="s">
        <v>83</v>
      </c>
      <c r="AT227" s="206" t="s">
        <v>74</v>
      </c>
      <c r="AU227" s="206" t="s">
        <v>83</v>
      </c>
      <c r="AY227" s="205" t="s">
        <v>167</v>
      </c>
      <c r="BK227" s="207">
        <f>SUM(BK228:BK236)</f>
        <v>0</v>
      </c>
    </row>
    <row r="228" spans="1:65" s="2" customFormat="1" ht="16.5" customHeight="1">
      <c r="A228" s="35"/>
      <c r="B228" s="36"/>
      <c r="C228" s="210" t="s">
        <v>328</v>
      </c>
      <c r="D228" s="210" t="s">
        <v>169</v>
      </c>
      <c r="E228" s="211" t="s">
        <v>1112</v>
      </c>
      <c r="F228" s="212" t="s">
        <v>1113</v>
      </c>
      <c r="G228" s="213" t="s">
        <v>172</v>
      </c>
      <c r="H228" s="214">
        <v>1.04</v>
      </c>
      <c r="I228" s="215"/>
      <c r="J228" s="214">
        <f>ROUND(I228*H228,2)</f>
        <v>0</v>
      </c>
      <c r="K228" s="216"/>
      <c r="L228" s="40"/>
      <c r="M228" s="217" t="s">
        <v>1</v>
      </c>
      <c r="N228" s="218" t="s">
        <v>40</v>
      </c>
      <c r="O228" s="72"/>
      <c r="P228" s="219">
        <f>O228*H228</f>
        <v>0</v>
      </c>
      <c r="Q228" s="219">
        <v>0</v>
      </c>
      <c r="R228" s="219">
        <f>Q228*H228</f>
        <v>0</v>
      </c>
      <c r="S228" s="219">
        <v>0</v>
      </c>
      <c r="T228" s="220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1" t="s">
        <v>173</v>
      </c>
      <c r="AT228" s="221" t="s">
        <v>169</v>
      </c>
      <c r="AU228" s="221" t="s">
        <v>85</v>
      </c>
      <c r="AY228" s="18" t="s">
        <v>167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8" t="s">
        <v>83</v>
      </c>
      <c r="BK228" s="222">
        <f>ROUND(I228*H228,2)</f>
        <v>0</v>
      </c>
      <c r="BL228" s="18" t="s">
        <v>173</v>
      </c>
      <c r="BM228" s="221" t="s">
        <v>1114</v>
      </c>
    </row>
    <row r="229" spans="1:65" s="13" customFormat="1" ht="11.25">
      <c r="B229" s="223"/>
      <c r="C229" s="224"/>
      <c r="D229" s="225" t="s">
        <v>175</v>
      </c>
      <c r="E229" s="226" t="s">
        <v>1</v>
      </c>
      <c r="F229" s="227" t="s">
        <v>1115</v>
      </c>
      <c r="G229" s="224"/>
      <c r="H229" s="226" t="s">
        <v>1</v>
      </c>
      <c r="I229" s="228"/>
      <c r="J229" s="224"/>
      <c r="K229" s="224"/>
      <c r="L229" s="229"/>
      <c r="M229" s="230"/>
      <c r="N229" s="231"/>
      <c r="O229" s="231"/>
      <c r="P229" s="231"/>
      <c r="Q229" s="231"/>
      <c r="R229" s="231"/>
      <c r="S229" s="231"/>
      <c r="T229" s="232"/>
      <c r="AT229" s="233" t="s">
        <v>175</v>
      </c>
      <c r="AU229" s="233" t="s">
        <v>85</v>
      </c>
      <c r="AV229" s="13" t="s">
        <v>83</v>
      </c>
      <c r="AW229" s="13" t="s">
        <v>31</v>
      </c>
      <c r="AX229" s="13" t="s">
        <v>75</v>
      </c>
      <c r="AY229" s="233" t="s">
        <v>167</v>
      </c>
    </row>
    <row r="230" spans="1:65" s="14" customFormat="1" ht="11.25">
      <c r="B230" s="234"/>
      <c r="C230" s="235"/>
      <c r="D230" s="225" t="s">
        <v>175</v>
      </c>
      <c r="E230" s="236" t="s">
        <v>1</v>
      </c>
      <c r="F230" s="237" t="s">
        <v>1116</v>
      </c>
      <c r="G230" s="235"/>
      <c r="H230" s="238">
        <v>0.89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AT230" s="244" t="s">
        <v>175</v>
      </c>
      <c r="AU230" s="244" t="s">
        <v>85</v>
      </c>
      <c r="AV230" s="14" t="s">
        <v>85</v>
      </c>
      <c r="AW230" s="14" t="s">
        <v>31</v>
      </c>
      <c r="AX230" s="14" t="s">
        <v>75</v>
      </c>
      <c r="AY230" s="244" t="s">
        <v>167</v>
      </c>
    </row>
    <row r="231" spans="1:65" s="13" customFormat="1" ht="11.25">
      <c r="B231" s="223"/>
      <c r="C231" s="224"/>
      <c r="D231" s="225" t="s">
        <v>175</v>
      </c>
      <c r="E231" s="226" t="s">
        <v>1</v>
      </c>
      <c r="F231" s="227" t="s">
        <v>1117</v>
      </c>
      <c r="G231" s="224"/>
      <c r="H231" s="226" t="s">
        <v>1</v>
      </c>
      <c r="I231" s="228"/>
      <c r="J231" s="224"/>
      <c r="K231" s="224"/>
      <c r="L231" s="229"/>
      <c r="M231" s="230"/>
      <c r="N231" s="231"/>
      <c r="O231" s="231"/>
      <c r="P231" s="231"/>
      <c r="Q231" s="231"/>
      <c r="R231" s="231"/>
      <c r="S231" s="231"/>
      <c r="T231" s="232"/>
      <c r="AT231" s="233" t="s">
        <v>175</v>
      </c>
      <c r="AU231" s="233" t="s">
        <v>85</v>
      </c>
      <c r="AV231" s="13" t="s">
        <v>83</v>
      </c>
      <c r="AW231" s="13" t="s">
        <v>31</v>
      </c>
      <c r="AX231" s="13" t="s">
        <v>75</v>
      </c>
      <c r="AY231" s="233" t="s">
        <v>167</v>
      </c>
    </row>
    <row r="232" spans="1:65" s="14" customFormat="1" ht="11.25">
      <c r="B232" s="234"/>
      <c r="C232" s="235"/>
      <c r="D232" s="225" t="s">
        <v>175</v>
      </c>
      <c r="E232" s="236" t="s">
        <v>1</v>
      </c>
      <c r="F232" s="237" t="s">
        <v>1118</v>
      </c>
      <c r="G232" s="235"/>
      <c r="H232" s="238">
        <v>0.15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AT232" s="244" t="s">
        <v>175</v>
      </c>
      <c r="AU232" s="244" t="s">
        <v>85</v>
      </c>
      <c r="AV232" s="14" t="s">
        <v>85</v>
      </c>
      <c r="AW232" s="14" t="s">
        <v>31</v>
      </c>
      <c r="AX232" s="14" t="s">
        <v>75</v>
      </c>
      <c r="AY232" s="244" t="s">
        <v>167</v>
      </c>
    </row>
    <row r="233" spans="1:65" s="15" customFormat="1" ht="11.25">
      <c r="B233" s="245"/>
      <c r="C233" s="246"/>
      <c r="D233" s="225" t="s">
        <v>175</v>
      </c>
      <c r="E233" s="247" t="s">
        <v>1</v>
      </c>
      <c r="F233" s="248" t="s">
        <v>202</v>
      </c>
      <c r="G233" s="246"/>
      <c r="H233" s="249">
        <v>1.04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AT233" s="255" t="s">
        <v>175</v>
      </c>
      <c r="AU233" s="255" t="s">
        <v>85</v>
      </c>
      <c r="AV233" s="15" t="s">
        <v>173</v>
      </c>
      <c r="AW233" s="15" t="s">
        <v>31</v>
      </c>
      <c r="AX233" s="15" t="s">
        <v>83</v>
      </c>
      <c r="AY233" s="255" t="s">
        <v>167</v>
      </c>
    </row>
    <row r="234" spans="1:65" s="2" customFormat="1" ht="16.5" customHeight="1">
      <c r="A234" s="35"/>
      <c r="B234" s="36"/>
      <c r="C234" s="210" t="s">
        <v>335</v>
      </c>
      <c r="D234" s="210" t="s">
        <v>169</v>
      </c>
      <c r="E234" s="211" t="s">
        <v>1119</v>
      </c>
      <c r="F234" s="212" t="s">
        <v>1120</v>
      </c>
      <c r="G234" s="213" t="s">
        <v>172</v>
      </c>
      <c r="H234" s="214">
        <v>2.25</v>
      </c>
      <c r="I234" s="215"/>
      <c r="J234" s="214">
        <f>ROUND(I234*H234,2)</f>
        <v>0</v>
      </c>
      <c r="K234" s="216"/>
      <c r="L234" s="40"/>
      <c r="M234" s="217" t="s">
        <v>1</v>
      </c>
      <c r="N234" s="218" t="s">
        <v>40</v>
      </c>
      <c r="O234" s="72"/>
      <c r="P234" s="219">
        <f>O234*H234</f>
        <v>0</v>
      </c>
      <c r="Q234" s="219">
        <v>0</v>
      </c>
      <c r="R234" s="219">
        <f>Q234*H234</f>
        <v>0</v>
      </c>
      <c r="S234" s="219">
        <v>0</v>
      </c>
      <c r="T234" s="220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1" t="s">
        <v>173</v>
      </c>
      <c r="AT234" s="221" t="s">
        <v>169</v>
      </c>
      <c r="AU234" s="221" t="s">
        <v>85</v>
      </c>
      <c r="AY234" s="18" t="s">
        <v>167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8" t="s">
        <v>83</v>
      </c>
      <c r="BK234" s="222">
        <f>ROUND(I234*H234,2)</f>
        <v>0</v>
      </c>
      <c r="BL234" s="18" t="s">
        <v>173</v>
      </c>
      <c r="BM234" s="221" t="s">
        <v>1121</v>
      </c>
    </row>
    <row r="235" spans="1:65" s="13" customFormat="1" ht="11.25">
      <c r="B235" s="223"/>
      <c r="C235" s="224"/>
      <c r="D235" s="225" t="s">
        <v>175</v>
      </c>
      <c r="E235" s="226" t="s">
        <v>1</v>
      </c>
      <c r="F235" s="227" t="s">
        <v>1122</v>
      </c>
      <c r="G235" s="224"/>
      <c r="H235" s="226" t="s">
        <v>1</v>
      </c>
      <c r="I235" s="228"/>
      <c r="J235" s="224"/>
      <c r="K235" s="224"/>
      <c r="L235" s="229"/>
      <c r="M235" s="230"/>
      <c r="N235" s="231"/>
      <c r="O235" s="231"/>
      <c r="P235" s="231"/>
      <c r="Q235" s="231"/>
      <c r="R235" s="231"/>
      <c r="S235" s="231"/>
      <c r="T235" s="232"/>
      <c r="AT235" s="233" t="s">
        <v>175</v>
      </c>
      <c r="AU235" s="233" t="s">
        <v>85</v>
      </c>
      <c r="AV235" s="13" t="s">
        <v>83</v>
      </c>
      <c r="AW235" s="13" t="s">
        <v>31</v>
      </c>
      <c r="AX235" s="13" t="s">
        <v>75</v>
      </c>
      <c r="AY235" s="233" t="s">
        <v>167</v>
      </c>
    </row>
    <row r="236" spans="1:65" s="14" customFormat="1" ht="11.25">
      <c r="B236" s="234"/>
      <c r="C236" s="235"/>
      <c r="D236" s="225" t="s">
        <v>175</v>
      </c>
      <c r="E236" s="236" t="s">
        <v>1</v>
      </c>
      <c r="F236" s="237" t="s">
        <v>1123</v>
      </c>
      <c r="G236" s="235"/>
      <c r="H236" s="238">
        <v>2.25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AT236" s="244" t="s">
        <v>175</v>
      </c>
      <c r="AU236" s="244" t="s">
        <v>85</v>
      </c>
      <c r="AV236" s="14" t="s">
        <v>85</v>
      </c>
      <c r="AW236" s="14" t="s">
        <v>31</v>
      </c>
      <c r="AX236" s="14" t="s">
        <v>83</v>
      </c>
      <c r="AY236" s="244" t="s">
        <v>167</v>
      </c>
    </row>
    <row r="237" spans="1:65" s="12" customFormat="1" ht="22.9" customHeight="1">
      <c r="B237" s="194"/>
      <c r="C237" s="195"/>
      <c r="D237" s="196" t="s">
        <v>74</v>
      </c>
      <c r="E237" s="208" t="s">
        <v>693</v>
      </c>
      <c r="F237" s="208" t="s">
        <v>1124</v>
      </c>
      <c r="G237" s="195"/>
      <c r="H237" s="195"/>
      <c r="I237" s="198"/>
      <c r="J237" s="209">
        <f>BK237</f>
        <v>0</v>
      </c>
      <c r="K237" s="195"/>
      <c r="L237" s="200"/>
      <c r="M237" s="201"/>
      <c r="N237" s="202"/>
      <c r="O237" s="202"/>
      <c r="P237" s="203">
        <f>SUM(P238:P247)</f>
        <v>0</v>
      </c>
      <c r="Q237" s="202"/>
      <c r="R237" s="203">
        <f>SUM(R238:R247)</f>
        <v>2.7540000000000002E-2</v>
      </c>
      <c r="S237" s="202"/>
      <c r="T237" s="204">
        <f>SUM(T238:T247)</f>
        <v>0</v>
      </c>
      <c r="AR237" s="205" t="s">
        <v>83</v>
      </c>
      <c r="AT237" s="206" t="s">
        <v>74</v>
      </c>
      <c r="AU237" s="206" t="s">
        <v>83</v>
      </c>
      <c r="AY237" s="205" t="s">
        <v>167</v>
      </c>
      <c r="BK237" s="207">
        <f>SUM(BK238:BK247)</f>
        <v>0</v>
      </c>
    </row>
    <row r="238" spans="1:65" s="2" customFormat="1" ht="24" customHeight="1">
      <c r="A238" s="35"/>
      <c r="B238" s="36"/>
      <c r="C238" s="210" t="s">
        <v>340</v>
      </c>
      <c r="D238" s="210" t="s">
        <v>169</v>
      </c>
      <c r="E238" s="211" t="s">
        <v>1125</v>
      </c>
      <c r="F238" s="212" t="s">
        <v>1126</v>
      </c>
      <c r="G238" s="213" t="s">
        <v>338</v>
      </c>
      <c r="H238" s="214">
        <v>9</v>
      </c>
      <c r="I238" s="215"/>
      <c r="J238" s="214">
        <f>ROUND(I238*H238,2)</f>
        <v>0</v>
      </c>
      <c r="K238" s="216"/>
      <c r="L238" s="40"/>
      <c r="M238" s="217" t="s">
        <v>1</v>
      </c>
      <c r="N238" s="218" t="s">
        <v>40</v>
      </c>
      <c r="O238" s="72"/>
      <c r="P238" s="219">
        <f>O238*H238</f>
        <v>0</v>
      </c>
      <c r="Q238" s="219">
        <v>1.2800000000000001E-3</v>
      </c>
      <c r="R238" s="219">
        <f>Q238*H238</f>
        <v>1.1520000000000001E-2</v>
      </c>
      <c r="S238" s="219">
        <v>0</v>
      </c>
      <c r="T238" s="220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1" t="s">
        <v>173</v>
      </c>
      <c r="AT238" s="221" t="s">
        <v>169</v>
      </c>
      <c r="AU238" s="221" t="s">
        <v>85</v>
      </c>
      <c r="AY238" s="18" t="s">
        <v>167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8" t="s">
        <v>83</v>
      </c>
      <c r="BK238" s="222">
        <f>ROUND(I238*H238,2)</f>
        <v>0</v>
      </c>
      <c r="BL238" s="18" t="s">
        <v>173</v>
      </c>
      <c r="BM238" s="221" t="s">
        <v>1127</v>
      </c>
    </row>
    <row r="239" spans="1:65" s="13" customFormat="1" ht="11.25">
      <c r="B239" s="223"/>
      <c r="C239" s="224"/>
      <c r="D239" s="225" t="s">
        <v>175</v>
      </c>
      <c r="E239" s="226" t="s">
        <v>1</v>
      </c>
      <c r="F239" s="227" t="s">
        <v>1051</v>
      </c>
      <c r="G239" s="224"/>
      <c r="H239" s="226" t="s">
        <v>1</v>
      </c>
      <c r="I239" s="228"/>
      <c r="J239" s="224"/>
      <c r="K239" s="224"/>
      <c r="L239" s="229"/>
      <c r="M239" s="230"/>
      <c r="N239" s="231"/>
      <c r="O239" s="231"/>
      <c r="P239" s="231"/>
      <c r="Q239" s="231"/>
      <c r="R239" s="231"/>
      <c r="S239" s="231"/>
      <c r="T239" s="232"/>
      <c r="AT239" s="233" t="s">
        <v>175</v>
      </c>
      <c r="AU239" s="233" t="s">
        <v>85</v>
      </c>
      <c r="AV239" s="13" t="s">
        <v>83</v>
      </c>
      <c r="AW239" s="13" t="s">
        <v>31</v>
      </c>
      <c r="AX239" s="13" t="s">
        <v>75</v>
      </c>
      <c r="AY239" s="233" t="s">
        <v>167</v>
      </c>
    </row>
    <row r="240" spans="1:65" s="14" customFormat="1" ht="11.25">
      <c r="B240" s="234"/>
      <c r="C240" s="235"/>
      <c r="D240" s="225" t="s">
        <v>175</v>
      </c>
      <c r="E240" s="236" t="s">
        <v>1</v>
      </c>
      <c r="F240" s="237" t="s">
        <v>203</v>
      </c>
      <c r="G240" s="235"/>
      <c r="H240" s="238">
        <v>6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AT240" s="244" t="s">
        <v>175</v>
      </c>
      <c r="AU240" s="244" t="s">
        <v>85</v>
      </c>
      <c r="AV240" s="14" t="s">
        <v>85</v>
      </c>
      <c r="AW240" s="14" t="s">
        <v>31</v>
      </c>
      <c r="AX240" s="14" t="s">
        <v>75</v>
      </c>
      <c r="AY240" s="244" t="s">
        <v>167</v>
      </c>
    </row>
    <row r="241" spans="1:65" s="13" customFormat="1" ht="11.25">
      <c r="B241" s="223"/>
      <c r="C241" s="224"/>
      <c r="D241" s="225" t="s">
        <v>175</v>
      </c>
      <c r="E241" s="226" t="s">
        <v>1</v>
      </c>
      <c r="F241" s="227" t="s">
        <v>1128</v>
      </c>
      <c r="G241" s="224"/>
      <c r="H241" s="226" t="s">
        <v>1</v>
      </c>
      <c r="I241" s="228"/>
      <c r="J241" s="224"/>
      <c r="K241" s="224"/>
      <c r="L241" s="229"/>
      <c r="M241" s="230"/>
      <c r="N241" s="231"/>
      <c r="O241" s="231"/>
      <c r="P241" s="231"/>
      <c r="Q241" s="231"/>
      <c r="R241" s="231"/>
      <c r="S241" s="231"/>
      <c r="T241" s="232"/>
      <c r="AT241" s="233" t="s">
        <v>175</v>
      </c>
      <c r="AU241" s="233" t="s">
        <v>85</v>
      </c>
      <c r="AV241" s="13" t="s">
        <v>83</v>
      </c>
      <c r="AW241" s="13" t="s">
        <v>31</v>
      </c>
      <c r="AX241" s="13" t="s">
        <v>75</v>
      </c>
      <c r="AY241" s="233" t="s">
        <v>167</v>
      </c>
    </row>
    <row r="242" spans="1:65" s="14" customFormat="1" ht="11.25">
      <c r="B242" s="234"/>
      <c r="C242" s="235"/>
      <c r="D242" s="225" t="s">
        <v>175</v>
      </c>
      <c r="E242" s="236" t="s">
        <v>1</v>
      </c>
      <c r="F242" s="237" t="s">
        <v>1129</v>
      </c>
      <c r="G242" s="235"/>
      <c r="H242" s="238">
        <v>3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AT242" s="244" t="s">
        <v>175</v>
      </c>
      <c r="AU242" s="244" t="s">
        <v>85</v>
      </c>
      <c r="AV242" s="14" t="s">
        <v>85</v>
      </c>
      <c r="AW242" s="14" t="s">
        <v>31</v>
      </c>
      <c r="AX242" s="14" t="s">
        <v>75</v>
      </c>
      <c r="AY242" s="244" t="s">
        <v>167</v>
      </c>
    </row>
    <row r="243" spans="1:65" s="15" customFormat="1" ht="11.25">
      <c r="B243" s="245"/>
      <c r="C243" s="246"/>
      <c r="D243" s="225" t="s">
        <v>175</v>
      </c>
      <c r="E243" s="247" t="s">
        <v>1</v>
      </c>
      <c r="F243" s="248" t="s">
        <v>202</v>
      </c>
      <c r="G243" s="246"/>
      <c r="H243" s="249">
        <v>9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AT243" s="255" t="s">
        <v>175</v>
      </c>
      <c r="AU243" s="255" t="s">
        <v>85</v>
      </c>
      <c r="AV243" s="15" t="s">
        <v>173</v>
      </c>
      <c r="AW243" s="15" t="s">
        <v>31</v>
      </c>
      <c r="AX243" s="15" t="s">
        <v>83</v>
      </c>
      <c r="AY243" s="255" t="s">
        <v>167</v>
      </c>
    </row>
    <row r="244" spans="1:65" s="2" customFormat="1" ht="24" customHeight="1">
      <c r="A244" s="35"/>
      <c r="B244" s="36"/>
      <c r="C244" s="210" t="s">
        <v>346</v>
      </c>
      <c r="D244" s="210" t="s">
        <v>169</v>
      </c>
      <c r="E244" s="211" t="s">
        <v>1130</v>
      </c>
      <c r="F244" s="212" t="s">
        <v>1131</v>
      </c>
      <c r="G244" s="213" t="s">
        <v>338</v>
      </c>
      <c r="H244" s="214">
        <v>9</v>
      </c>
      <c r="I244" s="215"/>
      <c r="J244" s="214">
        <f>ROUND(I244*H244,2)</f>
        <v>0</v>
      </c>
      <c r="K244" s="216"/>
      <c r="L244" s="40"/>
      <c r="M244" s="217" t="s">
        <v>1</v>
      </c>
      <c r="N244" s="218" t="s">
        <v>40</v>
      </c>
      <c r="O244" s="72"/>
      <c r="P244" s="219">
        <f>O244*H244</f>
        <v>0</v>
      </c>
      <c r="Q244" s="219">
        <v>1.7799999999999999E-3</v>
      </c>
      <c r="R244" s="219">
        <f>Q244*H244</f>
        <v>1.602E-2</v>
      </c>
      <c r="S244" s="219">
        <v>0</v>
      </c>
      <c r="T244" s="220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1" t="s">
        <v>173</v>
      </c>
      <c r="AT244" s="221" t="s">
        <v>169</v>
      </c>
      <c r="AU244" s="221" t="s">
        <v>85</v>
      </c>
      <c r="AY244" s="18" t="s">
        <v>167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8" t="s">
        <v>83</v>
      </c>
      <c r="BK244" s="222">
        <f>ROUND(I244*H244,2)</f>
        <v>0</v>
      </c>
      <c r="BL244" s="18" t="s">
        <v>173</v>
      </c>
      <c r="BM244" s="221" t="s">
        <v>1132</v>
      </c>
    </row>
    <row r="245" spans="1:65" s="13" customFormat="1" ht="11.25">
      <c r="B245" s="223"/>
      <c r="C245" s="224"/>
      <c r="D245" s="225" t="s">
        <v>175</v>
      </c>
      <c r="E245" s="226" t="s">
        <v>1</v>
      </c>
      <c r="F245" s="227" t="s">
        <v>1133</v>
      </c>
      <c r="G245" s="224"/>
      <c r="H245" s="226" t="s">
        <v>1</v>
      </c>
      <c r="I245" s="228"/>
      <c r="J245" s="224"/>
      <c r="K245" s="224"/>
      <c r="L245" s="229"/>
      <c r="M245" s="230"/>
      <c r="N245" s="231"/>
      <c r="O245" s="231"/>
      <c r="P245" s="231"/>
      <c r="Q245" s="231"/>
      <c r="R245" s="231"/>
      <c r="S245" s="231"/>
      <c r="T245" s="232"/>
      <c r="AT245" s="233" t="s">
        <v>175</v>
      </c>
      <c r="AU245" s="233" t="s">
        <v>85</v>
      </c>
      <c r="AV245" s="13" t="s">
        <v>83</v>
      </c>
      <c r="AW245" s="13" t="s">
        <v>31</v>
      </c>
      <c r="AX245" s="13" t="s">
        <v>75</v>
      </c>
      <c r="AY245" s="233" t="s">
        <v>167</v>
      </c>
    </row>
    <row r="246" spans="1:65" s="14" customFormat="1" ht="11.25">
      <c r="B246" s="234"/>
      <c r="C246" s="235"/>
      <c r="D246" s="225" t="s">
        <v>175</v>
      </c>
      <c r="E246" s="236" t="s">
        <v>1</v>
      </c>
      <c r="F246" s="237" t="s">
        <v>223</v>
      </c>
      <c r="G246" s="235"/>
      <c r="H246" s="238">
        <v>9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AT246" s="244" t="s">
        <v>175</v>
      </c>
      <c r="AU246" s="244" t="s">
        <v>85</v>
      </c>
      <c r="AV246" s="14" t="s">
        <v>85</v>
      </c>
      <c r="AW246" s="14" t="s">
        <v>31</v>
      </c>
      <c r="AX246" s="14" t="s">
        <v>83</v>
      </c>
      <c r="AY246" s="244" t="s">
        <v>167</v>
      </c>
    </row>
    <row r="247" spans="1:65" s="2" customFormat="1" ht="24" customHeight="1">
      <c r="A247" s="35"/>
      <c r="B247" s="36"/>
      <c r="C247" s="210" t="s">
        <v>353</v>
      </c>
      <c r="D247" s="210" t="s">
        <v>169</v>
      </c>
      <c r="E247" s="211" t="s">
        <v>1134</v>
      </c>
      <c r="F247" s="212" t="s">
        <v>1135</v>
      </c>
      <c r="G247" s="213" t="s">
        <v>307</v>
      </c>
      <c r="H247" s="214">
        <v>1</v>
      </c>
      <c r="I247" s="215"/>
      <c r="J247" s="214">
        <f>ROUND(I247*H247,2)</f>
        <v>0</v>
      </c>
      <c r="K247" s="216"/>
      <c r="L247" s="40"/>
      <c r="M247" s="217" t="s">
        <v>1</v>
      </c>
      <c r="N247" s="218" t="s">
        <v>40</v>
      </c>
      <c r="O247" s="72"/>
      <c r="P247" s="219">
        <f>O247*H247</f>
        <v>0</v>
      </c>
      <c r="Q247" s="219">
        <v>0</v>
      </c>
      <c r="R247" s="219">
        <f>Q247*H247</f>
        <v>0</v>
      </c>
      <c r="S247" s="219">
        <v>0</v>
      </c>
      <c r="T247" s="220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1" t="s">
        <v>173</v>
      </c>
      <c r="AT247" s="221" t="s">
        <v>169</v>
      </c>
      <c r="AU247" s="221" t="s">
        <v>85</v>
      </c>
      <c r="AY247" s="18" t="s">
        <v>167</v>
      </c>
      <c r="BE247" s="222">
        <f>IF(N247="základní",J247,0)</f>
        <v>0</v>
      </c>
      <c r="BF247" s="222">
        <f>IF(N247="snížená",J247,0)</f>
        <v>0</v>
      </c>
      <c r="BG247" s="222">
        <f>IF(N247="zákl. přenesená",J247,0)</f>
        <v>0</v>
      </c>
      <c r="BH247" s="222">
        <f>IF(N247="sníž. přenesená",J247,0)</f>
        <v>0</v>
      </c>
      <c r="BI247" s="222">
        <f>IF(N247="nulová",J247,0)</f>
        <v>0</v>
      </c>
      <c r="BJ247" s="18" t="s">
        <v>83</v>
      </c>
      <c r="BK247" s="222">
        <f>ROUND(I247*H247,2)</f>
        <v>0</v>
      </c>
      <c r="BL247" s="18" t="s">
        <v>173</v>
      </c>
      <c r="BM247" s="221" t="s">
        <v>1136</v>
      </c>
    </row>
    <row r="248" spans="1:65" s="12" customFormat="1" ht="22.9" customHeight="1">
      <c r="B248" s="194"/>
      <c r="C248" s="195"/>
      <c r="D248" s="196" t="s">
        <v>74</v>
      </c>
      <c r="E248" s="208" t="s">
        <v>704</v>
      </c>
      <c r="F248" s="208" t="s">
        <v>1137</v>
      </c>
      <c r="G248" s="195"/>
      <c r="H248" s="195"/>
      <c r="I248" s="198"/>
      <c r="J248" s="209">
        <f>BK248</f>
        <v>0</v>
      </c>
      <c r="K248" s="195"/>
      <c r="L248" s="200"/>
      <c r="M248" s="201"/>
      <c r="N248" s="202"/>
      <c r="O248" s="202"/>
      <c r="P248" s="203">
        <f>SUM(P249:P281)</f>
        <v>0</v>
      </c>
      <c r="Q248" s="202"/>
      <c r="R248" s="203">
        <f>SUM(R249:R281)</f>
        <v>10.228794100000002</v>
      </c>
      <c r="S248" s="202"/>
      <c r="T248" s="204">
        <f>SUM(T249:T281)</f>
        <v>0</v>
      </c>
      <c r="AR248" s="205" t="s">
        <v>83</v>
      </c>
      <c r="AT248" s="206" t="s">
        <v>74</v>
      </c>
      <c r="AU248" s="206" t="s">
        <v>83</v>
      </c>
      <c r="AY248" s="205" t="s">
        <v>167</v>
      </c>
      <c r="BK248" s="207">
        <f>SUM(BK249:BK281)</f>
        <v>0</v>
      </c>
    </row>
    <row r="249" spans="1:65" s="2" customFormat="1" ht="24" customHeight="1">
      <c r="A249" s="35"/>
      <c r="B249" s="36"/>
      <c r="C249" s="210" t="s">
        <v>359</v>
      </c>
      <c r="D249" s="210" t="s">
        <v>169</v>
      </c>
      <c r="E249" s="211" t="s">
        <v>1138</v>
      </c>
      <c r="F249" s="212" t="s">
        <v>1139</v>
      </c>
      <c r="G249" s="213" t="s">
        <v>172</v>
      </c>
      <c r="H249" s="214">
        <v>1.0900000000000001</v>
      </c>
      <c r="I249" s="215"/>
      <c r="J249" s="214">
        <f>ROUND(I249*H249,2)</f>
        <v>0</v>
      </c>
      <c r="K249" s="216"/>
      <c r="L249" s="40"/>
      <c r="M249" s="217" t="s">
        <v>1</v>
      </c>
      <c r="N249" s="218" t="s">
        <v>40</v>
      </c>
      <c r="O249" s="72"/>
      <c r="P249" s="219">
        <f>O249*H249</f>
        <v>0</v>
      </c>
      <c r="Q249" s="219">
        <v>2.4775800000000001</v>
      </c>
      <c r="R249" s="219">
        <f>Q249*H249</f>
        <v>2.7005622000000002</v>
      </c>
      <c r="S249" s="219">
        <v>0</v>
      </c>
      <c r="T249" s="220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1" t="s">
        <v>173</v>
      </c>
      <c r="AT249" s="221" t="s">
        <v>169</v>
      </c>
      <c r="AU249" s="221" t="s">
        <v>85</v>
      </c>
      <c r="AY249" s="18" t="s">
        <v>167</v>
      </c>
      <c r="BE249" s="222">
        <f>IF(N249="základní",J249,0)</f>
        <v>0</v>
      </c>
      <c r="BF249" s="222">
        <f>IF(N249="snížená",J249,0)</f>
        <v>0</v>
      </c>
      <c r="BG249" s="222">
        <f>IF(N249="zákl. přenesená",J249,0)</f>
        <v>0</v>
      </c>
      <c r="BH249" s="222">
        <f>IF(N249="sníž. přenesená",J249,0)</f>
        <v>0</v>
      </c>
      <c r="BI249" s="222">
        <f>IF(N249="nulová",J249,0)</f>
        <v>0</v>
      </c>
      <c r="BJ249" s="18" t="s">
        <v>83</v>
      </c>
      <c r="BK249" s="222">
        <f>ROUND(I249*H249,2)</f>
        <v>0</v>
      </c>
      <c r="BL249" s="18" t="s">
        <v>173</v>
      </c>
      <c r="BM249" s="221" t="s">
        <v>1140</v>
      </c>
    </row>
    <row r="250" spans="1:65" s="13" customFormat="1" ht="11.25">
      <c r="B250" s="223"/>
      <c r="C250" s="224"/>
      <c r="D250" s="225" t="s">
        <v>175</v>
      </c>
      <c r="E250" s="226" t="s">
        <v>1</v>
      </c>
      <c r="F250" s="227" t="s">
        <v>1115</v>
      </c>
      <c r="G250" s="224"/>
      <c r="H250" s="226" t="s">
        <v>1</v>
      </c>
      <c r="I250" s="228"/>
      <c r="J250" s="224"/>
      <c r="K250" s="224"/>
      <c r="L250" s="229"/>
      <c r="M250" s="230"/>
      <c r="N250" s="231"/>
      <c r="O250" s="231"/>
      <c r="P250" s="231"/>
      <c r="Q250" s="231"/>
      <c r="R250" s="231"/>
      <c r="S250" s="231"/>
      <c r="T250" s="232"/>
      <c r="AT250" s="233" t="s">
        <v>175</v>
      </c>
      <c r="AU250" s="233" t="s">
        <v>85</v>
      </c>
      <c r="AV250" s="13" t="s">
        <v>83</v>
      </c>
      <c r="AW250" s="13" t="s">
        <v>31</v>
      </c>
      <c r="AX250" s="13" t="s">
        <v>75</v>
      </c>
      <c r="AY250" s="233" t="s">
        <v>167</v>
      </c>
    </row>
    <row r="251" spans="1:65" s="14" customFormat="1" ht="11.25">
      <c r="B251" s="234"/>
      <c r="C251" s="235"/>
      <c r="D251" s="225" t="s">
        <v>175</v>
      </c>
      <c r="E251" s="236" t="s">
        <v>1</v>
      </c>
      <c r="F251" s="237" t="s">
        <v>1141</v>
      </c>
      <c r="G251" s="235"/>
      <c r="H251" s="238">
        <v>1.0900000000000001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AT251" s="244" t="s">
        <v>175</v>
      </c>
      <c r="AU251" s="244" t="s">
        <v>85</v>
      </c>
      <c r="AV251" s="14" t="s">
        <v>85</v>
      </c>
      <c r="AW251" s="14" t="s">
        <v>31</v>
      </c>
      <c r="AX251" s="14" t="s">
        <v>83</v>
      </c>
      <c r="AY251" s="244" t="s">
        <v>167</v>
      </c>
    </row>
    <row r="252" spans="1:65" s="2" customFormat="1" ht="16.5" customHeight="1">
      <c r="A252" s="35"/>
      <c r="B252" s="36"/>
      <c r="C252" s="210" t="s">
        <v>363</v>
      </c>
      <c r="D252" s="210" t="s">
        <v>169</v>
      </c>
      <c r="E252" s="211" t="s">
        <v>1142</v>
      </c>
      <c r="F252" s="212" t="s">
        <v>1143</v>
      </c>
      <c r="G252" s="213" t="s">
        <v>172</v>
      </c>
      <c r="H252" s="214">
        <v>1.0900000000000001</v>
      </c>
      <c r="I252" s="215"/>
      <c r="J252" s="214">
        <f>ROUND(I252*H252,2)</f>
        <v>0</v>
      </c>
      <c r="K252" s="216"/>
      <c r="L252" s="40"/>
      <c r="M252" s="217" t="s">
        <v>1</v>
      </c>
      <c r="N252" s="218" t="s">
        <v>40</v>
      </c>
      <c r="O252" s="72"/>
      <c r="P252" s="219">
        <f>O252*H252</f>
        <v>0</v>
      </c>
      <c r="Q252" s="219">
        <v>0</v>
      </c>
      <c r="R252" s="219">
        <f>Q252*H252</f>
        <v>0</v>
      </c>
      <c r="S252" s="219">
        <v>0</v>
      </c>
      <c r="T252" s="220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1" t="s">
        <v>173</v>
      </c>
      <c r="AT252" s="221" t="s">
        <v>169</v>
      </c>
      <c r="AU252" s="221" t="s">
        <v>85</v>
      </c>
      <c r="AY252" s="18" t="s">
        <v>167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8" t="s">
        <v>83</v>
      </c>
      <c r="BK252" s="222">
        <f>ROUND(I252*H252,2)</f>
        <v>0</v>
      </c>
      <c r="BL252" s="18" t="s">
        <v>173</v>
      </c>
      <c r="BM252" s="221" t="s">
        <v>1144</v>
      </c>
    </row>
    <row r="253" spans="1:65" s="2" customFormat="1" ht="24" customHeight="1">
      <c r="A253" s="35"/>
      <c r="B253" s="36"/>
      <c r="C253" s="210" t="s">
        <v>367</v>
      </c>
      <c r="D253" s="210" t="s">
        <v>169</v>
      </c>
      <c r="E253" s="211" t="s">
        <v>1145</v>
      </c>
      <c r="F253" s="212" t="s">
        <v>1146</v>
      </c>
      <c r="G253" s="213" t="s">
        <v>172</v>
      </c>
      <c r="H253" s="214">
        <v>2.81</v>
      </c>
      <c r="I253" s="215"/>
      <c r="J253" s="214">
        <f>ROUND(I253*H253,2)</f>
        <v>0</v>
      </c>
      <c r="K253" s="216"/>
      <c r="L253" s="40"/>
      <c r="M253" s="217" t="s">
        <v>1</v>
      </c>
      <c r="N253" s="218" t="s">
        <v>40</v>
      </c>
      <c r="O253" s="72"/>
      <c r="P253" s="219">
        <f>O253*H253</f>
        <v>0</v>
      </c>
      <c r="Q253" s="219">
        <v>2.4775800000000001</v>
      </c>
      <c r="R253" s="219">
        <f>Q253*H253</f>
        <v>6.9619998000000001</v>
      </c>
      <c r="S253" s="219">
        <v>0</v>
      </c>
      <c r="T253" s="220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1" t="s">
        <v>173</v>
      </c>
      <c r="AT253" s="221" t="s">
        <v>169</v>
      </c>
      <c r="AU253" s="221" t="s">
        <v>85</v>
      </c>
      <c r="AY253" s="18" t="s">
        <v>167</v>
      </c>
      <c r="BE253" s="222">
        <f>IF(N253="základní",J253,0)</f>
        <v>0</v>
      </c>
      <c r="BF253" s="222">
        <f>IF(N253="snížená",J253,0)</f>
        <v>0</v>
      </c>
      <c r="BG253" s="222">
        <f>IF(N253="zákl. přenesená",J253,0)</f>
        <v>0</v>
      </c>
      <c r="BH253" s="222">
        <f>IF(N253="sníž. přenesená",J253,0)</f>
        <v>0</v>
      </c>
      <c r="BI253" s="222">
        <f>IF(N253="nulová",J253,0)</f>
        <v>0</v>
      </c>
      <c r="BJ253" s="18" t="s">
        <v>83</v>
      </c>
      <c r="BK253" s="222">
        <f>ROUND(I253*H253,2)</f>
        <v>0</v>
      </c>
      <c r="BL253" s="18" t="s">
        <v>173</v>
      </c>
      <c r="BM253" s="221" t="s">
        <v>1147</v>
      </c>
    </row>
    <row r="254" spans="1:65" s="13" customFormat="1" ht="11.25">
      <c r="B254" s="223"/>
      <c r="C254" s="224"/>
      <c r="D254" s="225" t="s">
        <v>175</v>
      </c>
      <c r="E254" s="226" t="s">
        <v>1</v>
      </c>
      <c r="F254" s="227" t="s">
        <v>1148</v>
      </c>
      <c r="G254" s="224"/>
      <c r="H254" s="226" t="s">
        <v>1</v>
      </c>
      <c r="I254" s="228"/>
      <c r="J254" s="224"/>
      <c r="K254" s="224"/>
      <c r="L254" s="229"/>
      <c r="M254" s="230"/>
      <c r="N254" s="231"/>
      <c r="O254" s="231"/>
      <c r="P254" s="231"/>
      <c r="Q254" s="231"/>
      <c r="R254" s="231"/>
      <c r="S254" s="231"/>
      <c r="T254" s="232"/>
      <c r="AT254" s="233" t="s">
        <v>175</v>
      </c>
      <c r="AU254" s="233" t="s">
        <v>85</v>
      </c>
      <c r="AV254" s="13" t="s">
        <v>83</v>
      </c>
      <c r="AW254" s="13" t="s">
        <v>31</v>
      </c>
      <c r="AX254" s="13" t="s">
        <v>75</v>
      </c>
      <c r="AY254" s="233" t="s">
        <v>167</v>
      </c>
    </row>
    <row r="255" spans="1:65" s="14" customFormat="1" ht="11.25">
      <c r="B255" s="234"/>
      <c r="C255" s="235"/>
      <c r="D255" s="225" t="s">
        <v>175</v>
      </c>
      <c r="E255" s="236" t="s">
        <v>1</v>
      </c>
      <c r="F255" s="237" t="s">
        <v>1149</v>
      </c>
      <c r="G255" s="235"/>
      <c r="H255" s="238">
        <v>6.16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AT255" s="244" t="s">
        <v>175</v>
      </c>
      <c r="AU255" s="244" t="s">
        <v>85</v>
      </c>
      <c r="AV255" s="14" t="s">
        <v>85</v>
      </c>
      <c r="AW255" s="14" t="s">
        <v>31</v>
      </c>
      <c r="AX255" s="14" t="s">
        <v>75</v>
      </c>
      <c r="AY255" s="244" t="s">
        <v>167</v>
      </c>
    </row>
    <row r="256" spans="1:65" s="14" customFormat="1" ht="11.25">
      <c r="B256" s="234"/>
      <c r="C256" s="235"/>
      <c r="D256" s="225" t="s">
        <v>175</v>
      </c>
      <c r="E256" s="236" t="s">
        <v>1</v>
      </c>
      <c r="F256" s="237" t="s">
        <v>1150</v>
      </c>
      <c r="G256" s="235"/>
      <c r="H256" s="238">
        <v>-3.35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AT256" s="244" t="s">
        <v>175</v>
      </c>
      <c r="AU256" s="244" t="s">
        <v>85</v>
      </c>
      <c r="AV256" s="14" t="s">
        <v>85</v>
      </c>
      <c r="AW256" s="14" t="s">
        <v>31</v>
      </c>
      <c r="AX256" s="14" t="s">
        <v>75</v>
      </c>
      <c r="AY256" s="244" t="s">
        <v>167</v>
      </c>
    </row>
    <row r="257" spans="1:65" s="15" customFormat="1" ht="11.25">
      <c r="B257" s="245"/>
      <c r="C257" s="246"/>
      <c r="D257" s="225" t="s">
        <v>175</v>
      </c>
      <c r="E257" s="247" t="s">
        <v>1</v>
      </c>
      <c r="F257" s="248" t="s">
        <v>202</v>
      </c>
      <c r="G257" s="246"/>
      <c r="H257" s="249">
        <v>2.81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AT257" s="255" t="s">
        <v>175</v>
      </c>
      <c r="AU257" s="255" t="s">
        <v>85</v>
      </c>
      <c r="AV257" s="15" t="s">
        <v>173</v>
      </c>
      <c r="AW257" s="15" t="s">
        <v>31</v>
      </c>
      <c r="AX257" s="15" t="s">
        <v>83</v>
      </c>
      <c r="AY257" s="255" t="s">
        <v>167</v>
      </c>
    </row>
    <row r="258" spans="1:65" s="2" customFormat="1" ht="24" customHeight="1">
      <c r="A258" s="35"/>
      <c r="B258" s="36"/>
      <c r="C258" s="210" t="s">
        <v>371</v>
      </c>
      <c r="D258" s="210" t="s">
        <v>169</v>
      </c>
      <c r="E258" s="211" t="s">
        <v>1151</v>
      </c>
      <c r="F258" s="212" t="s">
        <v>1152</v>
      </c>
      <c r="G258" s="213" t="s">
        <v>236</v>
      </c>
      <c r="H258" s="214">
        <v>10.15</v>
      </c>
      <c r="I258" s="215"/>
      <c r="J258" s="214">
        <f>ROUND(I258*H258,2)</f>
        <v>0</v>
      </c>
      <c r="K258" s="216"/>
      <c r="L258" s="40"/>
      <c r="M258" s="217" t="s">
        <v>1</v>
      </c>
      <c r="N258" s="218" t="s">
        <v>40</v>
      </c>
      <c r="O258" s="72"/>
      <c r="P258" s="219">
        <f>O258*H258</f>
        <v>0</v>
      </c>
      <c r="Q258" s="219">
        <v>2.32E-3</v>
      </c>
      <c r="R258" s="219">
        <f>Q258*H258</f>
        <v>2.3547999999999999E-2</v>
      </c>
      <c r="S258" s="219">
        <v>0</v>
      </c>
      <c r="T258" s="220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1" t="s">
        <v>173</v>
      </c>
      <c r="AT258" s="221" t="s">
        <v>169</v>
      </c>
      <c r="AU258" s="221" t="s">
        <v>85</v>
      </c>
      <c r="AY258" s="18" t="s">
        <v>167</v>
      </c>
      <c r="BE258" s="222">
        <f>IF(N258="základní",J258,0)</f>
        <v>0</v>
      </c>
      <c r="BF258" s="222">
        <f>IF(N258="snížená",J258,0)</f>
        <v>0</v>
      </c>
      <c r="BG258" s="222">
        <f>IF(N258="zákl. přenesená",J258,0)</f>
        <v>0</v>
      </c>
      <c r="BH258" s="222">
        <f>IF(N258="sníž. přenesená",J258,0)</f>
        <v>0</v>
      </c>
      <c r="BI258" s="222">
        <f>IF(N258="nulová",J258,0)</f>
        <v>0</v>
      </c>
      <c r="BJ258" s="18" t="s">
        <v>83</v>
      </c>
      <c r="BK258" s="222">
        <f>ROUND(I258*H258,2)</f>
        <v>0</v>
      </c>
      <c r="BL258" s="18" t="s">
        <v>173</v>
      </c>
      <c r="BM258" s="221" t="s">
        <v>1153</v>
      </c>
    </row>
    <row r="259" spans="1:65" s="14" customFormat="1" ht="11.25">
      <c r="B259" s="234"/>
      <c r="C259" s="235"/>
      <c r="D259" s="225" t="s">
        <v>175</v>
      </c>
      <c r="E259" s="236" t="s">
        <v>1</v>
      </c>
      <c r="F259" s="237" t="s">
        <v>1154</v>
      </c>
      <c r="G259" s="235"/>
      <c r="H259" s="238">
        <v>6.31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AT259" s="244" t="s">
        <v>175</v>
      </c>
      <c r="AU259" s="244" t="s">
        <v>85</v>
      </c>
      <c r="AV259" s="14" t="s">
        <v>85</v>
      </c>
      <c r="AW259" s="14" t="s">
        <v>31</v>
      </c>
      <c r="AX259" s="14" t="s">
        <v>75</v>
      </c>
      <c r="AY259" s="244" t="s">
        <v>167</v>
      </c>
    </row>
    <row r="260" spans="1:65" s="14" customFormat="1" ht="11.25">
      <c r="B260" s="234"/>
      <c r="C260" s="235"/>
      <c r="D260" s="225" t="s">
        <v>175</v>
      </c>
      <c r="E260" s="236" t="s">
        <v>1</v>
      </c>
      <c r="F260" s="237" t="s">
        <v>1155</v>
      </c>
      <c r="G260" s="235"/>
      <c r="H260" s="238">
        <v>3.84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AT260" s="244" t="s">
        <v>175</v>
      </c>
      <c r="AU260" s="244" t="s">
        <v>85</v>
      </c>
      <c r="AV260" s="14" t="s">
        <v>85</v>
      </c>
      <c r="AW260" s="14" t="s">
        <v>31</v>
      </c>
      <c r="AX260" s="14" t="s">
        <v>75</v>
      </c>
      <c r="AY260" s="244" t="s">
        <v>167</v>
      </c>
    </row>
    <row r="261" spans="1:65" s="15" customFormat="1" ht="11.25">
      <c r="B261" s="245"/>
      <c r="C261" s="246"/>
      <c r="D261" s="225" t="s">
        <v>175</v>
      </c>
      <c r="E261" s="247" t="s">
        <v>1</v>
      </c>
      <c r="F261" s="248" t="s">
        <v>202</v>
      </c>
      <c r="G261" s="246"/>
      <c r="H261" s="249">
        <v>10.15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AT261" s="255" t="s">
        <v>175</v>
      </c>
      <c r="AU261" s="255" t="s">
        <v>85</v>
      </c>
      <c r="AV261" s="15" t="s">
        <v>173</v>
      </c>
      <c r="AW261" s="15" t="s">
        <v>31</v>
      </c>
      <c r="AX261" s="15" t="s">
        <v>83</v>
      </c>
      <c r="AY261" s="255" t="s">
        <v>167</v>
      </c>
    </row>
    <row r="262" spans="1:65" s="2" customFormat="1" ht="16.5" customHeight="1">
      <c r="A262" s="35"/>
      <c r="B262" s="36"/>
      <c r="C262" s="210" t="s">
        <v>376</v>
      </c>
      <c r="D262" s="210" t="s">
        <v>169</v>
      </c>
      <c r="E262" s="211" t="s">
        <v>1156</v>
      </c>
      <c r="F262" s="212" t="s">
        <v>1157</v>
      </c>
      <c r="G262" s="213" t="s">
        <v>230</v>
      </c>
      <c r="H262" s="214">
        <v>0.05</v>
      </c>
      <c r="I262" s="215"/>
      <c r="J262" s="214">
        <f>ROUND(I262*H262,2)</f>
        <v>0</v>
      </c>
      <c r="K262" s="216"/>
      <c r="L262" s="40"/>
      <c r="M262" s="217" t="s">
        <v>1</v>
      </c>
      <c r="N262" s="218" t="s">
        <v>40</v>
      </c>
      <c r="O262" s="72"/>
      <c r="P262" s="219">
        <f>O262*H262</f>
        <v>0</v>
      </c>
      <c r="Q262" s="219">
        <v>1.0040899999999999</v>
      </c>
      <c r="R262" s="219">
        <f>Q262*H262</f>
        <v>5.0204499999999999E-2</v>
      </c>
      <c r="S262" s="219">
        <v>0</v>
      </c>
      <c r="T262" s="220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1" t="s">
        <v>173</v>
      </c>
      <c r="AT262" s="221" t="s">
        <v>169</v>
      </c>
      <c r="AU262" s="221" t="s">
        <v>85</v>
      </c>
      <c r="AY262" s="18" t="s">
        <v>167</v>
      </c>
      <c r="BE262" s="222">
        <f>IF(N262="základní",J262,0)</f>
        <v>0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8" t="s">
        <v>83</v>
      </c>
      <c r="BK262" s="222">
        <f>ROUND(I262*H262,2)</f>
        <v>0</v>
      </c>
      <c r="BL262" s="18" t="s">
        <v>173</v>
      </c>
      <c r="BM262" s="221" t="s">
        <v>1158</v>
      </c>
    </row>
    <row r="263" spans="1:65" s="13" customFormat="1" ht="11.25">
      <c r="B263" s="223"/>
      <c r="C263" s="224"/>
      <c r="D263" s="225" t="s">
        <v>175</v>
      </c>
      <c r="E263" s="226" t="s">
        <v>1</v>
      </c>
      <c r="F263" s="227" t="s">
        <v>1159</v>
      </c>
      <c r="G263" s="224"/>
      <c r="H263" s="226" t="s">
        <v>1</v>
      </c>
      <c r="I263" s="228"/>
      <c r="J263" s="224"/>
      <c r="K263" s="224"/>
      <c r="L263" s="229"/>
      <c r="M263" s="230"/>
      <c r="N263" s="231"/>
      <c r="O263" s="231"/>
      <c r="P263" s="231"/>
      <c r="Q263" s="231"/>
      <c r="R263" s="231"/>
      <c r="S263" s="231"/>
      <c r="T263" s="232"/>
      <c r="AT263" s="233" t="s">
        <v>175</v>
      </c>
      <c r="AU263" s="233" t="s">
        <v>85</v>
      </c>
      <c r="AV263" s="13" t="s">
        <v>83</v>
      </c>
      <c r="AW263" s="13" t="s">
        <v>31</v>
      </c>
      <c r="AX263" s="13" t="s">
        <v>75</v>
      </c>
      <c r="AY263" s="233" t="s">
        <v>167</v>
      </c>
    </row>
    <row r="264" spans="1:65" s="14" customFormat="1" ht="11.25">
      <c r="B264" s="234"/>
      <c r="C264" s="235"/>
      <c r="D264" s="225" t="s">
        <v>175</v>
      </c>
      <c r="E264" s="236" t="s">
        <v>1</v>
      </c>
      <c r="F264" s="237" t="s">
        <v>1160</v>
      </c>
      <c r="G264" s="235"/>
      <c r="H264" s="238">
        <v>0.05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AT264" s="244" t="s">
        <v>175</v>
      </c>
      <c r="AU264" s="244" t="s">
        <v>85</v>
      </c>
      <c r="AV264" s="14" t="s">
        <v>85</v>
      </c>
      <c r="AW264" s="14" t="s">
        <v>31</v>
      </c>
      <c r="AX264" s="14" t="s">
        <v>83</v>
      </c>
      <c r="AY264" s="244" t="s">
        <v>167</v>
      </c>
    </row>
    <row r="265" spans="1:65" s="2" customFormat="1" ht="16.5" customHeight="1">
      <c r="A265" s="35"/>
      <c r="B265" s="36"/>
      <c r="C265" s="210" t="s">
        <v>382</v>
      </c>
      <c r="D265" s="210" t="s">
        <v>169</v>
      </c>
      <c r="E265" s="211" t="s">
        <v>1161</v>
      </c>
      <c r="F265" s="212" t="s">
        <v>1162</v>
      </c>
      <c r="G265" s="213" t="s">
        <v>230</v>
      </c>
      <c r="H265" s="214">
        <v>0.01</v>
      </c>
      <c r="I265" s="215"/>
      <c r="J265" s="214">
        <f>ROUND(I265*H265,2)</f>
        <v>0</v>
      </c>
      <c r="K265" s="216"/>
      <c r="L265" s="40"/>
      <c r="M265" s="217" t="s">
        <v>1</v>
      </c>
      <c r="N265" s="218" t="s">
        <v>40</v>
      </c>
      <c r="O265" s="72"/>
      <c r="P265" s="219">
        <f>O265*H265</f>
        <v>0</v>
      </c>
      <c r="Q265" s="219">
        <v>1.04196</v>
      </c>
      <c r="R265" s="219">
        <f>Q265*H265</f>
        <v>1.0419599999999999E-2</v>
      </c>
      <c r="S265" s="219">
        <v>0</v>
      </c>
      <c r="T265" s="220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1" t="s">
        <v>173</v>
      </c>
      <c r="AT265" s="221" t="s">
        <v>169</v>
      </c>
      <c r="AU265" s="221" t="s">
        <v>85</v>
      </c>
      <c r="AY265" s="18" t="s">
        <v>167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18" t="s">
        <v>83</v>
      </c>
      <c r="BK265" s="222">
        <f>ROUND(I265*H265,2)</f>
        <v>0</v>
      </c>
      <c r="BL265" s="18" t="s">
        <v>173</v>
      </c>
      <c r="BM265" s="221" t="s">
        <v>1163</v>
      </c>
    </row>
    <row r="266" spans="1:65" s="13" customFormat="1" ht="11.25">
      <c r="B266" s="223"/>
      <c r="C266" s="224"/>
      <c r="D266" s="225" t="s">
        <v>175</v>
      </c>
      <c r="E266" s="226" t="s">
        <v>1</v>
      </c>
      <c r="F266" s="227" t="s">
        <v>1164</v>
      </c>
      <c r="G266" s="224"/>
      <c r="H266" s="226" t="s">
        <v>1</v>
      </c>
      <c r="I266" s="228"/>
      <c r="J266" s="224"/>
      <c r="K266" s="224"/>
      <c r="L266" s="229"/>
      <c r="M266" s="230"/>
      <c r="N266" s="231"/>
      <c r="O266" s="231"/>
      <c r="P266" s="231"/>
      <c r="Q266" s="231"/>
      <c r="R266" s="231"/>
      <c r="S266" s="231"/>
      <c r="T266" s="232"/>
      <c r="AT266" s="233" t="s">
        <v>175</v>
      </c>
      <c r="AU266" s="233" t="s">
        <v>85</v>
      </c>
      <c r="AV266" s="13" t="s">
        <v>83</v>
      </c>
      <c r="AW266" s="13" t="s">
        <v>31</v>
      </c>
      <c r="AX266" s="13" t="s">
        <v>75</v>
      </c>
      <c r="AY266" s="233" t="s">
        <v>167</v>
      </c>
    </row>
    <row r="267" spans="1:65" s="14" customFormat="1" ht="11.25">
      <c r="B267" s="234"/>
      <c r="C267" s="235"/>
      <c r="D267" s="225" t="s">
        <v>175</v>
      </c>
      <c r="E267" s="236" t="s">
        <v>1</v>
      </c>
      <c r="F267" s="237" t="s">
        <v>1165</v>
      </c>
      <c r="G267" s="235"/>
      <c r="H267" s="238">
        <v>0.01</v>
      </c>
      <c r="I267" s="239"/>
      <c r="J267" s="235"/>
      <c r="K267" s="235"/>
      <c r="L267" s="240"/>
      <c r="M267" s="241"/>
      <c r="N267" s="242"/>
      <c r="O267" s="242"/>
      <c r="P267" s="242"/>
      <c r="Q267" s="242"/>
      <c r="R267" s="242"/>
      <c r="S267" s="242"/>
      <c r="T267" s="243"/>
      <c r="AT267" s="244" t="s">
        <v>175</v>
      </c>
      <c r="AU267" s="244" t="s">
        <v>85</v>
      </c>
      <c r="AV267" s="14" t="s">
        <v>85</v>
      </c>
      <c r="AW267" s="14" t="s">
        <v>31</v>
      </c>
      <c r="AX267" s="14" t="s">
        <v>83</v>
      </c>
      <c r="AY267" s="244" t="s">
        <v>167</v>
      </c>
    </row>
    <row r="268" spans="1:65" s="2" customFormat="1" ht="24" customHeight="1">
      <c r="A268" s="35"/>
      <c r="B268" s="36"/>
      <c r="C268" s="210" t="s">
        <v>386</v>
      </c>
      <c r="D268" s="210" t="s">
        <v>169</v>
      </c>
      <c r="E268" s="211" t="s">
        <v>1166</v>
      </c>
      <c r="F268" s="212" t="s">
        <v>1167</v>
      </c>
      <c r="G268" s="213" t="s">
        <v>307</v>
      </c>
      <c r="H268" s="214">
        <v>2</v>
      </c>
      <c r="I268" s="215"/>
      <c r="J268" s="214">
        <f>ROUND(I268*H268,2)</f>
        <v>0</v>
      </c>
      <c r="K268" s="216"/>
      <c r="L268" s="40"/>
      <c r="M268" s="217" t="s">
        <v>1</v>
      </c>
      <c r="N268" s="218" t="s">
        <v>40</v>
      </c>
      <c r="O268" s="72"/>
      <c r="P268" s="219">
        <f>O268*H268</f>
        <v>0</v>
      </c>
      <c r="Q268" s="219">
        <v>0.1056</v>
      </c>
      <c r="R268" s="219">
        <f>Q268*H268</f>
        <v>0.2112</v>
      </c>
      <c r="S268" s="219">
        <v>0</v>
      </c>
      <c r="T268" s="220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1" t="s">
        <v>173</v>
      </c>
      <c r="AT268" s="221" t="s">
        <v>169</v>
      </c>
      <c r="AU268" s="221" t="s">
        <v>85</v>
      </c>
      <c r="AY268" s="18" t="s">
        <v>167</v>
      </c>
      <c r="BE268" s="222">
        <f>IF(N268="základní",J268,0)</f>
        <v>0</v>
      </c>
      <c r="BF268" s="222">
        <f>IF(N268="snížená",J268,0)</f>
        <v>0</v>
      </c>
      <c r="BG268" s="222">
        <f>IF(N268="zákl. přenesená",J268,0)</f>
        <v>0</v>
      </c>
      <c r="BH268" s="222">
        <f>IF(N268="sníž. přenesená",J268,0)</f>
        <v>0</v>
      </c>
      <c r="BI268" s="222">
        <f>IF(N268="nulová",J268,0)</f>
        <v>0</v>
      </c>
      <c r="BJ268" s="18" t="s">
        <v>83</v>
      </c>
      <c r="BK268" s="222">
        <f>ROUND(I268*H268,2)</f>
        <v>0</v>
      </c>
      <c r="BL268" s="18" t="s">
        <v>173</v>
      </c>
      <c r="BM268" s="221" t="s">
        <v>1168</v>
      </c>
    </row>
    <row r="269" spans="1:65" s="13" customFormat="1" ht="11.25">
      <c r="B269" s="223"/>
      <c r="C269" s="224"/>
      <c r="D269" s="225" t="s">
        <v>175</v>
      </c>
      <c r="E269" s="226" t="s">
        <v>1</v>
      </c>
      <c r="F269" s="227" t="s">
        <v>1169</v>
      </c>
      <c r="G269" s="224"/>
      <c r="H269" s="226" t="s">
        <v>1</v>
      </c>
      <c r="I269" s="228"/>
      <c r="J269" s="224"/>
      <c r="K269" s="224"/>
      <c r="L269" s="229"/>
      <c r="M269" s="230"/>
      <c r="N269" s="231"/>
      <c r="O269" s="231"/>
      <c r="P269" s="231"/>
      <c r="Q269" s="231"/>
      <c r="R269" s="231"/>
      <c r="S269" s="231"/>
      <c r="T269" s="232"/>
      <c r="AT269" s="233" t="s">
        <v>175</v>
      </c>
      <c r="AU269" s="233" t="s">
        <v>85</v>
      </c>
      <c r="AV269" s="13" t="s">
        <v>83</v>
      </c>
      <c r="AW269" s="13" t="s">
        <v>31</v>
      </c>
      <c r="AX269" s="13" t="s">
        <v>75</v>
      </c>
      <c r="AY269" s="233" t="s">
        <v>167</v>
      </c>
    </row>
    <row r="270" spans="1:65" s="14" customFormat="1" ht="11.25">
      <c r="B270" s="234"/>
      <c r="C270" s="235"/>
      <c r="D270" s="225" t="s">
        <v>175</v>
      </c>
      <c r="E270" s="236" t="s">
        <v>1</v>
      </c>
      <c r="F270" s="237" t="s">
        <v>83</v>
      </c>
      <c r="G270" s="235"/>
      <c r="H270" s="238">
        <v>1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AT270" s="244" t="s">
        <v>175</v>
      </c>
      <c r="AU270" s="244" t="s">
        <v>85</v>
      </c>
      <c r="AV270" s="14" t="s">
        <v>85</v>
      </c>
      <c r="AW270" s="14" t="s">
        <v>31</v>
      </c>
      <c r="AX270" s="14" t="s">
        <v>75</v>
      </c>
      <c r="AY270" s="244" t="s">
        <v>167</v>
      </c>
    </row>
    <row r="271" spans="1:65" s="13" customFormat="1" ht="11.25">
      <c r="B271" s="223"/>
      <c r="C271" s="224"/>
      <c r="D271" s="225" t="s">
        <v>175</v>
      </c>
      <c r="E271" s="226" t="s">
        <v>1</v>
      </c>
      <c r="F271" s="227" t="s">
        <v>1170</v>
      </c>
      <c r="G271" s="224"/>
      <c r="H271" s="226" t="s">
        <v>1</v>
      </c>
      <c r="I271" s="228"/>
      <c r="J271" s="224"/>
      <c r="K271" s="224"/>
      <c r="L271" s="229"/>
      <c r="M271" s="230"/>
      <c r="N271" s="231"/>
      <c r="O271" s="231"/>
      <c r="P271" s="231"/>
      <c r="Q271" s="231"/>
      <c r="R271" s="231"/>
      <c r="S271" s="231"/>
      <c r="T271" s="232"/>
      <c r="AT271" s="233" t="s">
        <v>175</v>
      </c>
      <c r="AU271" s="233" t="s">
        <v>85</v>
      </c>
      <c r="AV271" s="13" t="s">
        <v>83</v>
      </c>
      <c r="AW271" s="13" t="s">
        <v>31</v>
      </c>
      <c r="AX271" s="13" t="s">
        <v>75</v>
      </c>
      <c r="AY271" s="233" t="s">
        <v>167</v>
      </c>
    </row>
    <row r="272" spans="1:65" s="14" customFormat="1" ht="11.25">
      <c r="B272" s="234"/>
      <c r="C272" s="235"/>
      <c r="D272" s="225" t="s">
        <v>175</v>
      </c>
      <c r="E272" s="236" t="s">
        <v>1</v>
      </c>
      <c r="F272" s="237" t="s">
        <v>83</v>
      </c>
      <c r="G272" s="235"/>
      <c r="H272" s="238">
        <v>1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AT272" s="244" t="s">
        <v>175</v>
      </c>
      <c r="AU272" s="244" t="s">
        <v>85</v>
      </c>
      <c r="AV272" s="14" t="s">
        <v>85</v>
      </c>
      <c r="AW272" s="14" t="s">
        <v>31</v>
      </c>
      <c r="AX272" s="14" t="s">
        <v>75</v>
      </c>
      <c r="AY272" s="244" t="s">
        <v>167</v>
      </c>
    </row>
    <row r="273" spans="1:65" s="15" customFormat="1" ht="11.25">
      <c r="B273" s="245"/>
      <c r="C273" s="246"/>
      <c r="D273" s="225" t="s">
        <v>175</v>
      </c>
      <c r="E273" s="247" t="s">
        <v>1</v>
      </c>
      <c r="F273" s="248" t="s">
        <v>202</v>
      </c>
      <c r="G273" s="246"/>
      <c r="H273" s="249">
        <v>2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AT273" s="255" t="s">
        <v>175</v>
      </c>
      <c r="AU273" s="255" t="s">
        <v>85</v>
      </c>
      <c r="AV273" s="15" t="s">
        <v>173</v>
      </c>
      <c r="AW273" s="15" t="s">
        <v>31</v>
      </c>
      <c r="AX273" s="15" t="s">
        <v>83</v>
      </c>
      <c r="AY273" s="255" t="s">
        <v>167</v>
      </c>
    </row>
    <row r="274" spans="1:65" s="2" customFormat="1" ht="24" customHeight="1">
      <c r="A274" s="35"/>
      <c r="B274" s="36"/>
      <c r="C274" s="210" t="s">
        <v>392</v>
      </c>
      <c r="D274" s="210" t="s">
        <v>169</v>
      </c>
      <c r="E274" s="211" t="s">
        <v>1171</v>
      </c>
      <c r="F274" s="212" t="s">
        <v>1172</v>
      </c>
      <c r="G274" s="213" t="s">
        <v>307</v>
      </c>
      <c r="H274" s="214">
        <v>2</v>
      </c>
      <c r="I274" s="215"/>
      <c r="J274" s="214">
        <f>ROUND(I274*H274,2)</f>
        <v>0</v>
      </c>
      <c r="K274" s="216"/>
      <c r="L274" s="40"/>
      <c r="M274" s="217" t="s">
        <v>1</v>
      </c>
      <c r="N274" s="218" t="s">
        <v>40</v>
      </c>
      <c r="O274" s="72"/>
      <c r="P274" s="219">
        <f>O274*H274</f>
        <v>0</v>
      </c>
      <c r="Q274" s="219">
        <v>1.2120000000000001E-2</v>
      </c>
      <c r="R274" s="219">
        <f>Q274*H274</f>
        <v>2.4240000000000001E-2</v>
      </c>
      <c r="S274" s="219">
        <v>0</v>
      </c>
      <c r="T274" s="220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1" t="s">
        <v>173</v>
      </c>
      <c r="AT274" s="221" t="s">
        <v>169</v>
      </c>
      <c r="AU274" s="221" t="s">
        <v>85</v>
      </c>
      <c r="AY274" s="18" t="s">
        <v>167</v>
      </c>
      <c r="BE274" s="222">
        <f>IF(N274="základní",J274,0)</f>
        <v>0</v>
      </c>
      <c r="BF274" s="222">
        <f>IF(N274="snížená",J274,0)</f>
        <v>0</v>
      </c>
      <c r="BG274" s="222">
        <f>IF(N274="zákl. přenesená",J274,0)</f>
        <v>0</v>
      </c>
      <c r="BH274" s="222">
        <f>IF(N274="sníž. přenesená",J274,0)</f>
        <v>0</v>
      </c>
      <c r="BI274" s="222">
        <f>IF(N274="nulová",J274,0)</f>
        <v>0</v>
      </c>
      <c r="BJ274" s="18" t="s">
        <v>83</v>
      </c>
      <c r="BK274" s="222">
        <f>ROUND(I274*H274,2)</f>
        <v>0</v>
      </c>
      <c r="BL274" s="18" t="s">
        <v>173</v>
      </c>
      <c r="BM274" s="221" t="s">
        <v>1173</v>
      </c>
    </row>
    <row r="275" spans="1:65" s="2" customFormat="1" ht="24" customHeight="1">
      <c r="A275" s="35"/>
      <c r="B275" s="36"/>
      <c r="C275" s="210" t="s">
        <v>398</v>
      </c>
      <c r="D275" s="210" t="s">
        <v>169</v>
      </c>
      <c r="E275" s="211" t="s">
        <v>1174</v>
      </c>
      <c r="F275" s="212" t="s">
        <v>1175</v>
      </c>
      <c r="G275" s="213" t="s">
        <v>307</v>
      </c>
      <c r="H275" s="214">
        <v>2</v>
      </c>
      <c r="I275" s="215"/>
      <c r="J275" s="214">
        <f>ROUND(I275*H275,2)</f>
        <v>0</v>
      </c>
      <c r="K275" s="216"/>
      <c r="L275" s="40"/>
      <c r="M275" s="217" t="s">
        <v>1</v>
      </c>
      <c r="N275" s="218" t="s">
        <v>40</v>
      </c>
      <c r="O275" s="72"/>
      <c r="P275" s="219">
        <f>O275*H275</f>
        <v>0</v>
      </c>
      <c r="Q275" s="219">
        <v>0.12322</v>
      </c>
      <c r="R275" s="219">
        <f>Q275*H275</f>
        <v>0.24643999999999999</v>
      </c>
      <c r="S275" s="219">
        <v>0</v>
      </c>
      <c r="T275" s="220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1" t="s">
        <v>173</v>
      </c>
      <c r="AT275" s="221" t="s">
        <v>169</v>
      </c>
      <c r="AU275" s="221" t="s">
        <v>85</v>
      </c>
      <c r="AY275" s="18" t="s">
        <v>167</v>
      </c>
      <c r="BE275" s="222">
        <f>IF(N275="základní",J275,0)</f>
        <v>0</v>
      </c>
      <c r="BF275" s="222">
        <f>IF(N275="snížená",J275,0)</f>
        <v>0</v>
      </c>
      <c r="BG275" s="222">
        <f>IF(N275="zákl. přenesená",J275,0)</f>
        <v>0</v>
      </c>
      <c r="BH275" s="222">
        <f>IF(N275="sníž. přenesená",J275,0)</f>
        <v>0</v>
      </c>
      <c r="BI275" s="222">
        <f>IF(N275="nulová",J275,0)</f>
        <v>0</v>
      </c>
      <c r="BJ275" s="18" t="s">
        <v>83</v>
      </c>
      <c r="BK275" s="222">
        <f>ROUND(I275*H275,2)</f>
        <v>0</v>
      </c>
      <c r="BL275" s="18" t="s">
        <v>173</v>
      </c>
      <c r="BM275" s="221" t="s">
        <v>1176</v>
      </c>
    </row>
    <row r="276" spans="1:65" s="13" customFormat="1" ht="11.25">
      <c r="B276" s="223"/>
      <c r="C276" s="224"/>
      <c r="D276" s="225" t="s">
        <v>175</v>
      </c>
      <c r="E276" s="226" t="s">
        <v>1</v>
      </c>
      <c r="F276" s="227" t="s">
        <v>1169</v>
      </c>
      <c r="G276" s="224"/>
      <c r="H276" s="226" t="s">
        <v>1</v>
      </c>
      <c r="I276" s="228"/>
      <c r="J276" s="224"/>
      <c r="K276" s="224"/>
      <c r="L276" s="229"/>
      <c r="M276" s="230"/>
      <c r="N276" s="231"/>
      <c r="O276" s="231"/>
      <c r="P276" s="231"/>
      <c r="Q276" s="231"/>
      <c r="R276" s="231"/>
      <c r="S276" s="231"/>
      <c r="T276" s="232"/>
      <c r="AT276" s="233" t="s">
        <v>175</v>
      </c>
      <c r="AU276" s="233" t="s">
        <v>85</v>
      </c>
      <c r="AV276" s="13" t="s">
        <v>83</v>
      </c>
      <c r="AW276" s="13" t="s">
        <v>31</v>
      </c>
      <c r="AX276" s="13" t="s">
        <v>75</v>
      </c>
      <c r="AY276" s="233" t="s">
        <v>167</v>
      </c>
    </row>
    <row r="277" spans="1:65" s="14" customFormat="1" ht="11.25">
      <c r="B277" s="234"/>
      <c r="C277" s="235"/>
      <c r="D277" s="225" t="s">
        <v>175</v>
      </c>
      <c r="E277" s="236" t="s">
        <v>1</v>
      </c>
      <c r="F277" s="237" t="s">
        <v>83</v>
      </c>
      <c r="G277" s="235"/>
      <c r="H277" s="238">
        <v>1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AT277" s="244" t="s">
        <v>175</v>
      </c>
      <c r="AU277" s="244" t="s">
        <v>85</v>
      </c>
      <c r="AV277" s="14" t="s">
        <v>85</v>
      </c>
      <c r="AW277" s="14" t="s">
        <v>31</v>
      </c>
      <c r="AX277" s="14" t="s">
        <v>75</v>
      </c>
      <c r="AY277" s="244" t="s">
        <v>167</v>
      </c>
    </row>
    <row r="278" spans="1:65" s="13" customFormat="1" ht="11.25">
      <c r="B278" s="223"/>
      <c r="C278" s="224"/>
      <c r="D278" s="225" t="s">
        <v>175</v>
      </c>
      <c r="E278" s="226" t="s">
        <v>1</v>
      </c>
      <c r="F278" s="227" t="s">
        <v>1170</v>
      </c>
      <c r="G278" s="224"/>
      <c r="H278" s="226" t="s">
        <v>1</v>
      </c>
      <c r="I278" s="228"/>
      <c r="J278" s="224"/>
      <c r="K278" s="224"/>
      <c r="L278" s="229"/>
      <c r="M278" s="230"/>
      <c r="N278" s="231"/>
      <c r="O278" s="231"/>
      <c r="P278" s="231"/>
      <c r="Q278" s="231"/>
      <c r="R278" s="231"/>
      <c r="S278" s="231"/>
      <c r="T278" s="232"/>
      <c r="AT278" s="233" t="s">
        <v>175</v>
      </c>
      <c r="AU278" s="233" t="s">
        <v>85</v>
      </c>
      <c r="AV278" s="13" t="s">
        <v>83</v>
      </c>
      <c r="AW278" s="13" t="s">
        <v>31</v>
      </c>
      <c r="AX278" s="13" t="s">
        <v>75</v>
      </c>
      <c r="AY278" s="233" t="s">
        <v>167</v>
      </c>
    </row>
    <row r="279" spans="1:65" s="14" customFormat="1" ht="11.25">
      <c r="B279" s="234"/>
      <c r="C279" s="235"/>
      <c r="D279" s="225" t="s">
        <v>175</v>
      </c>
      <c r="E279" s="236" t="s">
        <v>1</v>
      </c>
      <c r="F279" s="237" t="s">
        <v>83</v>
      </c>
      <c r="G279" s="235"/>
      <c r="H279" s="238">
        <v>1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AT279" s="244" t="s">
        <v>175</v>
      </c>
      <c r="AU279" s="244" t="s">
        <v>85</v>
      </c>
      <c r="AV279" s="14" t="s">
        <v>85</v>
      </c>
      <c r="AW279" s="14" t="s">
        <v>31</v>
      </c>
      <c r="AX279" s="14" t="s">
        <v>75</v>
      </c>
      <c r="AY279" s="244" t="s">
        <v>167</v>
      </c>
    </row>
    <row r="280" spans="1:65" s="15" customFormat="1" ht="11.25">
      <c r="B280" s="245"/>
      <c r="C280" s="246"/>
      <c r="D280" s="225" t="s">
        <v>175</v>
      </c>
      <c r="E280" s="247" t="s">
        <v>1</v>
      </c>
      <c r="F280" s="248" t="s">
        <v>202</v>
      </c>
      <c r="G280" s="246"/>
      <c r="H280" s="249">
        <v>2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AT280" s="255" t="s">
        <v>175</v>
      </c>
      <c r="AU280" s="255" t="s">
        <v>85</v>
      </c>
      <c r="AV280" s="15" t="s">
        <v>173</v>
      </c>
      <c r="AW280" s="15" t="s">
        <v>31</v>
      </c>
      <c r="AX280" s="15" t="s">
        <v>83</v>
      </c>
      <c r="AY280" s="255" t="s">
        <v>167</v>
      </c>
    </row>
    <row r="281" spans="1:65" s="2" customFormat="1" ht="24" customHeight="1">
      <c r="A281" s="35"/>
      <c r="B281" s="36"/>
      <c r="C281" s="210" t="s">
        <v>403</v>
      </c>
      <c r="D281" s="210" t="s">
        <v>169</v>
      </c>
      <c r="E281" s="211" t="s">
        <v>1177</v>
      </c>
      <c r="F281" s="212" t="s">
        <v>1178</v>
      </c>
      <c r="G281" s="213" t="s">
        <v>307</v>
      </c>
      <c r="H281" s="214">
        <v>1</v>
      </c>
      <c r="I281" s="215"/>
      <c r="J281" s="214">
        <f>ROUND(I281*H281,2)</f>
        <v>0</v>
      </c>
      <c r="K281" s="216"/>
      <c r="L281" s="40"/>
      <c r="M281" s="217" t="s">
        <v>1</v>
      </c>
      <c r="N281" s="218" t="s">
        <v>40</v>
      </c>
      <c r="O281" s="72"/>
      <c r="P281" s="219">
        <f>O281*H281</f>
        <v>0</v>
      </c>
      <c r="Q281" s="219">
        <v>1.8000000000000001E-4</v>
      </c>
      <c r="R281" s="219">
        <f>Q281*H281</f>
        <v>1.8000000000000001E-4</v>
      </c>
      <c r="S281" s="219">
        <v>0</v>
      </c>
      <c r="T281" s="220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1" t="s">
        <v>173</v>
      </c>
      <c r="AT281" s="221" t="s">
        <v>169</v>
      </c>
      <c r="AU281" s="221" t="s">
        <v>85</v>
      </c>
      <c r="AY281" s="18" t="s">
        <v>167</v>
      </c>
      <c r="BE281" s="222">
        <f>IF(N281="základní",J281,0)</f>
        <v>0</v>
      </c>
      <c r="BF281" s="222">
        <f>IF(N281="snížená",J281,0)</f>
        <v>0</v>
      </c>
      <c r="BG281" s="222">
        <f>IF(N281="zákl. přenesená",J281,0)</f>
        <v>0</v>
      </c>
      <c r="BH281" s="222">
        <f>IF(N281="sníž. přenesená",J281,0)</f>
        <v>0</v>
      </c>
      <c r="BI281" s="222">
        <f>IF(N281="nulová",J281,0)</f>
        <v>0</v>
      </c>
      <c r="BJ281" s="18" t="s">
        <v>83</v>
      </c>
      <c r="BK281" s="222">
        <f>ROUND(I281*H281,2)</f>
        <v>0</v>
      </c>
      <c r="BL281" s="18" t="s">
        <v>173</v>
      </c>
      <c r="BM281" s="221" t="s">
        <v>1179</v>
      </c>
    </row>
    <row r="282" spans="1:65" s="12" customFormat="1" ht="22.9" customHeight="1">
      <c r="B282" s="194"/>
      <c r="C282" s="195"/>
      <c r="D282" s="196" t="s">
        <v>74</v>
      </c>
      <c r="E282" s="208" t="s">
        <v>724</v>
      </c>
      <c r="F282" s="208" t="s">
        <v>1180</v>
      </c>
      <c r="G282" s="195"/>
      <c r="H282" s="195"/>
      <c r="I282" s="198"/>
      <c r="J282" s="209">
        <f>BK282</f>
        <v>0</v>
      </c>
      <c r="K282" s="195"/>
      <c r="L282" s="200"/>
      <c r="M282" s="201"/>
      <c r="N282" s="202"/>
      <c r="O282" s="202"/>
      <c r="P282" s="203">
        <f>SUM(P283:P285)</f>
        <v>0</v>
      </c>
      <c r="Q282" s="202"/>
      <c r="R282" s="203">
        <f>SUM(R283:R285)</f>
        <v>0</v>
      </c>
      <c r="S282" s="202"/>
      <c r="T282" s="204">
        <f>SUM(T283:T285)</f>
        <v>0</v>
      </c>
      <c r="AR282" s="205" t="s">
        <v>83</v>
      </c>
      <c r="AT282" s="206" t="s">
        <v>74</v>
      </c>
      <c r="AU282" s="206" t="s">
        <v>83</v>
      </c>
      <c r="AY282" s="205" t="s">
        <v>167</v>
      </c>
      <c r="BK282" s="207">
        <f>SUM(BK283:BK285)</f>
        <v>0</v>
      </c>
    </row>
    <row r="283" spans="1:65" s="2" customFormat="1" ht="24" customHeight="1">
      <c r="A283" s="35"/>
      <c r="B283" s="36"/>
      <c r="C283" s="210" t="s">
        <v>407</v>
      </c>
      <c r="D283" s="210" t="s">
        <v>169</v>
      </c>
      <c r="E283" s="211" t="s">
        <v>1181</v>
      </c>
      <c r="F283" s="212" t="s">
        <v>1182</v>
      </c>
      <c r="G283" s="213" t="s">
        <v>320</v>
      </c>
      <c r="H283" s="214">
        <v>1</v>
      </c>
      <c r="I283" s="215"/>
      <c r="J283" s="214">
        <f>ROUND(I283*H283,2)</f>
        <v>0</v>
      </c>
      <c r="K283" s="216"/>
      <c r="L283" s="40"/>
      <c r="M283" s="217" t="s">
        <v>1</v>
      </c>
      <c r="N283" s="218" t="s">
        <v>40</v>
      </c>
      <c r="O283" s="72"/>
      <c r="P283" s="219">
        <f>O283*H283</f>
        <v>0</v>
      </c>
      <c r="Q283" s="219">
        <v>0</v>
      </c>
      <c r="R283" s="219">
        <f>Q283*H283</f>
        <v>0</v>
      </c>
      <c r="S283" s="219">
        <v>0</v>
      </c>
      <c r="T283" s="220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1" t="s">
        <v>173</v>
      </c>
      <c r="AT283" s="221" t="s">
        <v>169</v>
      </c>
      <c r="AU283" s="221" t="s">
        <v>85</v>
      </c>
      <c r="AY283" s="18" t="s">
        <v>167</v>
      </c>
      <c r="BE283" s="222">
        <f>IF(N283="základní",J283,0)</f>
        <v>0</v>
      </c>
      <c r="BF283" s="222">
        <f>IF(N283="snížená",J283,0)</f>
        <v>0</v>
      </c>
      <c r="BG283" s="222">
        <f>IF(N283="zákl. přenesená",J283,0)</f>
        <v>0</v>
      </c>
      <c r="BH283" s="222">
        <f>IF(N283="sníž. přenesená",J283,0)</f>
        <v>0</v>
      </c>
      <c r="BI283" s="222">
        <f>IF(N283="nulová",J283,0)</f>
        <v>0</v>
      </c>
      <c r="BJ283" s="18" t="s">
        <v>83</v>
      </c>
      <c r="BK283" s="222">
        <f>ROUND(I283*H283,2)</f>
        <v>0</v>
      </c>
      <c r="BL283" s="18" t="s">
        <v>173</v>
      </c>
      <c r="BM283" s="221" t="s">
        <v>1183</v>
      </c>
    </row>
    <row r="284" spans="1:65" s="13" customFormat="1" ht="11.25">
      <c r="B284" s="223"/>
      <c r="C284" s="224"/>
      <c r="D284" s="225" t="s">
        <v>175</v>
      </c>
      <c r="E284" s="226" t="s">
        <v>1</v>
      </c>
      <c r="F284" s="227" t="s">
        <v>1184</v>
      </c>
      <c r="G284" s="224"/>
      <c r="H284" s="226" t="s">
        <v>1</v>
      </c>
      <c r="I284" s="228"/>
      <c r="J284" s="224"/>
      <c r="K284" s="224"/>
      <c r="L284" s="229"/>
      <c r="M284" s="230"/>
      <c r="N284" s="231"/>
      <c r="O284" s="231"/>
      <c r="P284" s="231"/>
      <c r="Q284" s="231"/>
      <c r="R284" s="231"/>
      <c r="S284" s="231"/>
      <c r="T284" s="232"/>
      <c r="AT284" s="233" t="s">
        <v>175</v>
      </c>
      <c r="AU284" s="233" t="s">
        <v>85</v>
      </c>
      <c r="AV284" s="13" t="s">
        <v>83</v>
      </c>
      <c r="AW284" s="13" t="s">
        <v>31</v>
      </c>
      <c r="AX284" s="13" t="s">
        <v>75</v>
      </c>
      <c r="AY284" s="233" t="s">
        <v>167</v>
      </c>
    </row>
    <row r="285" spans="1:65" s="14" customFormat="1" ht="11.25">
      <c r="B285" s="234"/>
      <c r="C285" s="235"/>
      <c r="D285" s="225" t="s">
        <v>175</v>
      </c>
      <c r="E285" s="236" t="s">
        <v>1</v>
      </c>
      <c r="F285" s="237" t="s">
        <v>83</v>
      </c>
      <c r="G285" s="235"/>
      <c r="H285" s="238">
        <v>1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AT285" s="244" t="s">
        <v>175</v>
      </c>
      <c r="AU285" s="244" t="s">
        <v>85</v>
      </c>
      <c r="AV285" s="14" t="s">
        <v>85</v>
      </c>
      <c r="AW285" s="14" t="s">
        <v>31</v>
      </c>
      <c r="AX285" s="14" t="s">
        <v>83</v>
      </c>
      <c r="AY285" s="244" t="s">
        <v>167</v>
      </c>
    </row>
    <row r="286" spans="1:65" s="12" customFormat="1" ht="22.9" customHeight="1">
      <c r="B286" s="194"/>
      <c r="C286" s="195"/>
      <c r="D286" s="196" t="s">
        <v>74</v>
      </c>
      <c r="E286" s="208" t="s">
        <v>606</v>
      </c>
      <c r="F286" s="208" t="s">
        <v>607</v>
      </c>
      <c r="G286" s="195"/>
      <c r="H286" s="195"/>
      <c r="I286" s="198"/>
      <c r="J286" s="209">
        <f>BK286</f>
        <v>0</v>
      </c>
      <c r="K286" s="195"/>
      <c r="L286" s="200"/>
      <c r="M286" s="201"/>
      <c r="N286" s="202"/>
      <c r="O286" s="202"/>
      <c r="P286" s="203">
        <f>SUM(P287:P299)</f>
        <v>0</v>
      </c>
      <c r="Q286" s="202"/>
      <c r="R286" s="203">
        <f>SUM(R287:R299)</f>
        <v>2.0219999999999999E-3</v>
      </c>
      <c r="S286" s="202"/>
      <c r="T286" s="204">
        <f>SUM(T287:T299)</f>
        <v>8.9519999999999988E-2</v>
      </c>
      <c r="AR286" s="205" t="s">
        <v>83</v>
      </c>
      <c r="AT286" s="206" t="s">
        <v>74</v>
      </c>
      <c r="AU286" s="206" t="s">
        <v>83</v>
      </c>
      <c r="AY286" s="205" t="s">
        <v>167</v>
      </c>
      <c r="BK286" s="207">
        <f>SUM(BK287:BK299)</f>
        <v>0</v>
      </c>
    </row>
    <row r="287" spans="1:65" s="2" customFormat="1" ht="16.5" customHeight="1">
      <c r="A287" s="35"/>
      <c r="B287" s="36"/>
      <c r="C287" s="210" t="s">
        <v>413</v>
      </c>
      <c r="D287" s="210" t="s">
        <v>169</v>
      </c>
      <c r="E287" s="211" t="s">
        <v>609</v>
      </c>
      <c r="F287" s="212" t="s">
        <v>1185</v>
      </c>
      <c r="G287" s="213" t="s">
        <v>320</v>
      </c>
      <c r="H287" s="214">
        <v>1</v>
      </c>
      <c r="I287" s="215"/>
      <c r="J287" s="214">
        <f>ROUND(I287*H287,2)</f>
        <v>0</v>
      </c>
      <c r="K287" s="216"/>
      <c r="L287" s="40"/>
      <c r="M287" s="217" t="s">
        <v>1</v>
      </c>
      <c r="N287" s="218" t="s">
        <v>40</v>
      </c>
      <c r="O287" s="72"/>
      <c r="P287" s="219">
        <f>O287*H287</f>
        <v>0</v>
      </c>
      <c r="Q287" s="219">
        <v>0</v>
      </c>
      <c r="R287" s="219">
        <f>Q287*H287</f>
        <v>0</v>
      </c>
      <c r="S287" s="219">
        <v>0</v>
      </c>
      <c r="T287" s="220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1" t="s">
        <v>173</v>
      </c>
      <c r="AT287" s="221" t="s">
        <v>169</v>
      </c>
      <c r="AU287" s="221" t="s">
        <v>85</v>
      </c>
      <c r="AY287" s="18" t="s">
        <v>167</v>
      </c>
      <c r="BE287" s="222">
        <f>IF(N287="základní",J287,0)</f>
        <v>0</v>
      </c>
      <c r="BF287" s="222">
        <f>IF(N287="snížená",J287,0)</f>
        <v>0</v>
      </c>
      <c r="BG287" s="222">
        <f>IF(N287="zákl. přenesená",J287,0)</f>
        <v>0</v>
      </c>
      <c r="BH287" s="222">
        <f>IF(N287="sníž. přenesená",J287,0)</f>
        <v>0</v>
      </c>
      <c r="BI287" s="222">
        <f>IF(N287="nulová",J287,0)</f>
        <v>0</v>
      </c>
      <c r="BJ287" s="18" t="s">
        <v>83</v>
      </c>
      <c r="BK287" s="222">
        <f>ROUND(I287*H287,2)</f>
        <v>0</v>
      </c>
      <c r="BL287" s="18" t="s">
        <v>173</v>
      </c>
      <c r="BM287" s="221" t="s">
        <v>1186</v>
      </c>
    </row>
    <row r="288" spans="1:65" s="2" customFormat="1" ht="24" customHeight="1">
      <c r="A288" s="35"/>
      <c r="B288" s="36"/>
      <c r="C288" s="210" t="s">
        <v>426</v>
      </c>
      <c r="D288" s="210" t="s">
        <v>169</v>
      </c>
      <c r="E288" s="211" t="s">
        <v>1187</v>
      </c>
      <c r="F288" s="212" t="s">
        <v>1188</v>
      </c>
      <c r="G288" s="213" t="s">
        <v>338</v>
      </c>
      <c r="H288" s="214">
        <v>0.36</v>
      </c>
      <c r="I288" s="215"/>
      <c r="J288" s="214">
        <f>ROUND(I288*H288,2)</f>
        <v>0</v>
      </c>
      <c r="K288" s="216"/>
      <c r="L288" s="40"/>
      <c r="M288" s="217" t="s">
        <v>1</v>
      </c>
      <c r="N288" s="218" t="s">
        <v>40</v>
      </c>
      <c r="O288" s="72"/>
      <c r="P288" s="219">
        <f>O288*H288</f>
        <v>0</v>
      </c>
      <c r="Q288" s="219">
        <v>7.2999999999999996E-4</v>
      </c>
      <c r="R288" s="219">
        <f>Q288*H288</f>
        <v>2.6279999999999999E-4</v>
      </c>
      <c r="S288" s="219">
        <v>5.0000000000000001E-3</v>
      </c>
      <c r="T288" s="220">
        <f>S288*H288</f>
        <v>1.8E-3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1" t="s">
        <v>173</v>
      </c>
      <c r="AT288" s="221" t="s">
        <v>169</v>
      </c>
      <c r="AU288" s="221" t="s">
        <v>85</v>
      </c>
      <c r="AY288" s="18" t="s">
        <v>167</v>
      </c>
      <c r="BE288" s="222">
        <f>IF(N288="základní",J288,0)</f>
        <v>0</v>
      </c>
      <c r="BF288" s="222">
        <f>IF(N288="snížená",J288,0)</f>
        <v>0</v>
      </c>
      <c r="BG288" s="222">
        <f>IF(N288="zákl. přenesená",J288,0)</f>
        <v>0</v>
      </c>
      <c r="BH288" s="222">
        <f>IF(N288="sníž. přenesená",J288,0)</f>
        <v>0</v>
      </c>
      <c r="BI288" s="222">
        <f>IF(N288="nulová",J288,0)</f>
        <v>0</v>
      </c>
      <c r="BJ288" s="18" t="s">
        <v>83</v>
      </c>
      <c r="BK288" s="222">
        <f>ROUND(I288*H288,2)</f>
        <v>0</v>
      </c>
      <c r="BL288" s="18" t="s">
        <v>173</v>
      </c>
      <c r="BM288" s="221" t="s">
        <v>1189</v>
      </c>
    </row>
    <row r="289" spans="1:65" s="13" customFormat="1" ht="11.25">
      <c r="B289" s="223"/>
      <c r="C289" s="224"/>
      <c r="D289" s="225" t="s">
        <v>175</v>
      </c>
      <c r="E289" s="226" t="s">
        <v>1</v>
      </c>
      <c r="F289" s="227" t="s">
        <v>1190</v>
      </c>
      <c r="G289" s="224"/>
      <c r="H289" s="226" t="s">
        <v>1</v>
      </c>
      <c r="I289" s="228"/>
      <c r="J289" s="224"/>
      <c r="K289" s="224"/>
      <c r="L289" s="229"/>
      <c r="M289" s="230"/>
      <c r="N289" s="231"/>
      <c r="O289" s="231"/>
      <c r="P289" s="231"/>
      <c r="Q289" s="231"/>
      <c r="R289" s="231"/>
      <c r="S289" s="231"/>
      <c r="T289" s="232"/>
      <c r="AT289" s="233" t="s">
        <v>175</v>
      </c>
      <c r="AU289" s="233" t="s">
        <v>85</v>
      </c>
      <c r="AV289" s="13" t="s">
        <v>83</v>
      </c>
      <c r="AW289" s="13" t="s">
        <v>31</v>
      </c>
      <c r="AX289" s="13" t="s">
        <v>75</v>
      </c>
      <c r="AY289" s="233" t="s">
        <v>167</v>
      </c>
    </row>
    <row r="290" spans="1:65" s="14" customFormat="1" ht="11.25">
      <c r="B290" s="234"/>
      <c r="C290" s="235"/>
      <c r="D290" s="225" t="s">
        <v>175</v>
      </c>
      <c r="E290" s="236" t="s">
        <v>1</v>
      </c>
      <c r="F290" s="237" t="s">
        <v>1191</v>
      </c>
      <c r="G290" s="235"/>
      <c r="H290" s="238">
        <v>0.36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AT290" s="244" t="s">
        <v>175</v>
      </c>
      <c r="AU290" s="244" t="s">
        <v>85</v>
      </c>
      <c r="AV290" s="14" t="s">
        <v>85</v>
      </c>
      <c r="AW290" s="14" t="s">
        <v>31</v>
      </c>
      <c r="AX290" s="14" t="s">
        <v>83</v>
      </c>
      <c r="AY290" s="244" t="s">
        <v>167</v>
      </c>
    </row>
    <row r="291" spans="1:65" s="2" customFormat="1" ht="24" customHeight="1">
      <c r="A291" s="35"/>
      <c r="B291" s="36"/>
      <c r="C291" s="210" t="s">
        <v>432</v>
      </c>
      <c r="D291" s="210" t="s">
        <v>169</v>
      </c>
      <c r="E291" s="211" t="s">
        <v>1192</v>
      </c>
      <c r="F291" s="212" t="s">
        <v>1193</v>
      </c>
      <c r="G291" s="213" t="s">
        <v>338</v>
      </c>
      <c r="H291" s="214">
        <v>0.12</v>
      </c>
      <c r="I291" s="215"/>
      <c r="J291" s="214">
        <f>ROUND(I291*H291,2)</f>
        <v>0</v>
      </c>
      <c r="K291" s="216"/>
      <c r="L291" s="40"/>
      <c r="M291" s="217" t="s">
        <v>1</v>
      </c>
      <c r="N291" s="218" t="s">
        <v>40</v>
      </c>
      <c r="O291" s="72"/>
      <c r="P291" s="219">
        <f>O291*H291</f>
        <v>0</v>
      </c>
      <c r="Q291" s="219">
        <v>1.2199999999999999E-3</v>
      </c>
      <c r="R291" s="219">
        <f>Q291*H291</f>
        <v>1.4639999999999998E-4</v>
      </c>
      <c r="S291" s="219">
        <v>7.0000000000000007E-2</v>
      </c>
      <c r="T291" s="220">
        <f>S291*H291</f>
        <v>8.4000000000000012E-3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1" t="s">
        <v>173</v>
      </c>
      <c r="AT291" s="221" t="s">
        <v>169</v>
      </c>
      <c r="AU291" s="221" t="s">
        <v>85</v>
      </c>
      <c r="AY291" s="18" t="s">
        <v>167</v>
      </c>
      <c r="BE291" s="222">
        <f>IF(N291="základní",J291,0)</f>
        <v>0</v>
      </c>
      <c r="BF291" s="222">
        <f>IF(N291="snížená",J291,0)</f>
        <v>0</v>
      </c>
      <c r="BG291" s="222">
        <f>IF(N291="zákl. přenesená",J291,0)</f>
        <v>0</v>
      </c>
      <c r="BH291" s="222">
        <f>IF(N291="sníž. přenesená",J291,0)</f>
        <v>0</v>
      </c>
      <c r="BI291" s="222">
        <f>IF(N291="nulová",J291,0)</f>
        <v>0</v>
      </c>
      <c r="BJ291" s="18" t="s">
        <v>83</v>
      </c>
      <c r="BK291" s="222">
        <f>ROUND(I291*H291,2)</f>
        <v>0</v>
      </c>
      <c r="BL291" s="18" t="s">
        <v>173</v>
      </c>
      <c r="BM291" s="221" t="s">
        <v>1194</v>
      </c>
    </row>
    <row r="292" spans="1:65" s="13" customFormat="1" ht="11.25">
      <c r="B292" s="223"/>
      <c r="C292" s="224"/>
      <c r="D292" s="225" t="s">
        <v>175</v>
      </c>
      <c r="E292" s="226" t="s">
        <v>1</v>
      </c>
      <c r="F292" s="227" t="s">
        <v>1190</v>
      </c>
      <c r="G292" s="224"/>
      <c r="H292" s="226" t="s">
        <v>1</v>
      </c>
      <c r="I292" s="228"/>
      <c r="J292" s="224"/>
      <c r="K292" s="224"/>
      <c r="L292" s="229"/>
      <c r="M292" s="230"/>
      <c r="N292" s="231"/>
      <c r="O292" s="231"/>
      <c r="P292" s="231"/>
      <c r="Q292" s="231"/>
      <c r="R292" s="231"/>
      <c r="S292" s="231"/>
      <c r="T292" s="232"/>
      <c r="AT292" s="233" t="s">
        <v>175</v>
      </c>
      <c r="AU292" s="233" t="s">
        <v>85</v>
      </c>
      <c r="AV292" s="13" t="s">
        <v>83</v>
      </c>
      <c r="AW292" s="13" t="s">
        <v>31</v>
      </c>
      <c r="AX292" s="13" t="s">
        <v>75</v>
      </c>
      <c r="AY292" s="233" t="s">
        <v>167</v>
      </c>
    </row>
    <row r="293" spans="1:65" s="14" customFormat="1" ht="11.25">
      <c r="B293" s="234"/>
      <c r="C293" s="235"/>
      <c r="D293" s="225" t="s">
        <v>175</v>
      </c>
      <c r="E293" s="236" t="s">
        <v>1</v>
      </c>
      <c r="F293" s="237" t="s">
        <v>1195</v>
      </c>
      <c r="G293" s="235"/>
      <c r="H293" s="238">
        <v>0.12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AT293" s="244" t="s">
        <v>175</v>
      </c>
      <c r="AU293" s="244" t="s">
        <v>85</v>
      </c>
      <c r="AV293" s="14" t="s">
        <v>85</v>
      </c>
      <c r="AW293" s="14" t="s">
        <v>31</v>
      </c>
      <c r="AX293" s="14" t="s">
        <v>83</v>
      </c>
      <c r="AY293" s="244" t="s">
        <v>167</v>
      </c>
    </row>
    <row r="294" spans="1:65" s="2" customFormat="1" ht="24" customHeight="1">
      <c r="A294" s="35"/>
      <c r="B294" s="36"/>
      <c r="C294" s="210" t="s">
        <v>437</v>
      </c>
      <c r="D294" s="210" t="s">
        <v>169</v>
      </c>
      <c r="E294" s="211" t="s">
        <v>1196</v>
      </c>
      <c r="F294" s="212" t="s">
        <v>1197</v>
      </c>
      <c r="G294" s="213" t="s">
        <v>338</v>
      </c>
      <c r="H294" s="214">
        <v>0.36</v>
      </c>
      <c r="I294" s="215"/>
      <c r="J294" s="214">
        <f>ROUND(I294*H294,2)</f>
        <v>0</v>
      </c>
      <c r="K294" s="216"/>
      <c r="L294" s="40"/>
      <c r="M294" s="217" t="s">
        <v>1</v>
      </c>
      <c r="N294" s="218" t="s">
        <v>40</v>
      </c>
      <c r="O294" s="72"/>
      <c r="P294" s="219">
        <f>O294*H294</f>
        <v>0</v>
      </c>
      <c r="Q294" s="219">
        <v>3.0899999999999999E-3</v>
      </c>
      <c r="R294" s="219">
        <f>Q294*H294</f>
        <v>1.1123999999999999E-3</v>
      </c>
      <c r="S294" s="219">
        <v>0.126</v>
      </c>
      <c r="T294" s="220">
        <f>S294*H294</f>
        <v>4.5359999999999998E-2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1" t="s">
        <v>173</v>
      </c>
      <c r="AT294" s="221" t="s">
        <v>169</v>
      </c>
      <c r="AU294" s="221" t="s">
        <v>85</v>
      </c>
      <c r="AY294" s="18" t="s">
        <v>167</v>
      </c>
      <c r="BE294" s="222">
        <f>IF(N294="základní",J294,0)</f>
        <v>0</v>
      </c>
      <c r="BF294" s="222">
        <f>IF(N294="snížená",J294,0)</f>
        <v>0</v>
      </c>
      <c r="BG294" s="222">
        <f>IF(N294="zákl. přenesená",J294,0)</f>
        <v>0</v>
      </c>
      <c r="BH294" s="222">
        <f>IF(N294="sníž. přenesená",J294,0)</f>
        <v>0</v>
      </c>
      <c r="BI294" s="222">
        <f>IF(N294="nulová",J294,0)</f>
        <v>0</v>
      </c>
      <c r="BJ294" s="18" t="s">
        <v>83</v>
      </c>
      <c r="BK294" s="222">
        <f>ROUND(I294*H294,2)</f>
        <v>0</v>
      </c>
      <c r="BL294" s="18" t="s">
        <v>173</v>
      </c>
      <c r="BM294" s="221" t="s">
        <v>1198</v>
      </c>
    </row>
    <row r="295" spans="1:65" s="13" customFormat="1" ht="11.25">
      <c r="B295" s="223"/>
      <c r="C295" s="224"/>
      <c r="D295" s="225" t="s">
        <v>175</v>
      </c>
      <c r="E295" s="226" t="s">
        <v>1</v>
      </c>
      <c r="F295" s="227" t="s">
        <v>1190</v>
      </c>
      <c r="G295" s="224"/>
      <c r="H295" s="226" t="s">
        <v>1</v>
      </c>
      <c r="I295" s="228"/>
      <c r="J295" s="224"/>
      <c r="K295" s="224"/>
      <c r="L295" s="229"/>
      <c r="M295" s="230"/>
      <c r="N295" s="231"/>
      <c r="O295" s="231"/>
      <c r="P295" s="231"/>
      <c r="Q295" s="231"/>
      <c r="R295" s="231"/>
      <c r="S295" s="231"/>
      <c r="T295" s="232"/>
      <c r="AT295" s="233" t="s">
        <v>175</v>
      </c>
      <c r="AU295" s="233" t="s">
        <v>85</v>
      </c>
      <c r="AV295" s="13" t="s">
        <v>83</v>
      </c>
      <c r="AW295" s="13" t="s">
        <v>31</v>
      </c>
      <c r="AX295" s="13" t="s">
        <v>75</v>
      </c>
      <c r="AY295" s="233" t="s">
        <v>167</v>
      </c>
    </row>
    <row r="296" spans="1:65" s="14" customFormat="1" ht="11.25">
      <c r="B296" s="234"/>
      <c r="C296" s="235"/>
      <c r="D296" s="225" t="s">
        <v>175</v>
      </c>
      <c r="E296" s="236" t="s">
        <v>1</v>
      </c>
      <c r="F296" s="237" t="s">
        <v>1191</v>
      </c>
      <c r="G296" s="235"/>
      <c r="H296" s="238">
        <v>0.36</v>
      </c>
      <c r="I296" s="239"/>
      <c r="J296" s="235"/>
      <c r="K296" s="235"/>
      <c r="L296" s="240"/>
      <c r="M296" s="241"/>
      <c r="N296" s="242"/>
      <c r="O296" s="242"/>
      <c r="P296" s="242"/>
      <c r="Q296" s="242"/>
      <c r="R296" s="242"/>
      <c r="S296" s="242"/>
      <c r="T296" s="243"/>
      <c r="AT296" s="244" t="s">
        <v>175</v>
      </c>
      <c r="AU296" s="244" t="s">
        <v>85</v>
      </c>
      <c r="AV296" s="14" t="s">
        <v>85</v>
      </c>
      <c r="AW296" s="14" t="s">
        <v>31</v>
      </c>
      <c r="AX296" s="14" t="s">
        <v>83</v>
      </c>
      <c r="AY296" s="244" t="s">
        <v>167</v>
      </c>
    </row>
    <row r="297" spans="1:65" s="2" customFormat="1" ht="24" customHeight="1">
      <c r="A297" s="35"/>
      <c r="B297" s="36"/>
      <c r="C297" s="210" t="s">
        <v>444</v>
      </c>
      <c r="D297" s="210" t="s">
        <v>169</v>
      </c>
      <c r="E297" s="211" t="s">
        <v>1199</v>
      </c>
      <c r="F297" s="212" t="s">
        <v>1200</v>
      </c>
      <c r="G297" s="213" t="s">
        <v>338</v>
      </c>
      <c r="H297" s="214">
        <v>0.12</v>
      </c>
      <c r="I297" s="215"/>
      <c r="J297" s="214">
        <f>ROUND(I297*H297,2)</f>
        <v>0</v>
      </c>
      <c r="K297" s="216"/>
      <c r="L297" s="40"/>
      <c r="M297" s="217" t="s">
        <v>1</v>
      </c>
      <c r="N297" s="218" t="s">
        <v>40</v>
      </c>
      <c r="O297" s="72"/>
      <c r="P297" s="219">
        <f>O297*H297</f>
        <v>0</v>
      </c>
      <c r="Q297" s="219">
        <v>4.1700000000000001E-3</v>
      </c>
      <c r="R297" s="219">
        <f>Q297*H297</f>
        <v>5.0040000000000002E-4</v>
      </c>
      <c r="S297" s="219">
        <v>0.28299999999999997</v>
      </c>
      <c r="T297" s="220">
        <f>S297*H297</f>
        <v>3.3959999999999997E-2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1" t="s">
        <v>173</v>
      </c>
      <c r="AT297" s="221" t="s">
        <v>169</v>
      </c>
      <c r="AU297" s="221" t="s">
        <v>85</v>
      </c>
      <c r="AY297" s="18" t="s">
        <v>167</v>
      </c>
      <c r="BE297" s="222">
        <f>IF(N297="základní",J297,0)</f>
        <v>0</v>
      </c>
      <c r="BF297" s="222">
        <f>IF(N297="snížená",J297,0)</f>
        <v>0</v>
      </c>
      <c r="BG297" s="222">
        <f>IF(N297="zákl. přenesená",J297,0)</f>
        <v>0</v>
      </c>
      <c r="BH297" s="222">
        <f>IF(N297="sníž. přenesená",J297,0)</f>
        <v>0</v>
      </c>
      <c r="BI297" s="222">
        <f>IF(N297="nulová",J297,0)</f>
        <v>0</v>
      </c>
      <c r="BJ297" s="18" t="s">
        <v>83</v>
      </c>
      <c r="BK297" s="222">
        <f>ROUND(I297*H297,2)</f>
        <v>0</v>
      </c>
      <c r="BL297" s="18" t="s">
        <v>173</v>
      </c>
      <c r="BM297" s="221" t="s">
        <v>1201</v>
      </c>
    </row>
    <row r="298" spans="1:65" s="13" customFormat="1" ht="11.25">
      <c r="B298" s="223"/>
      <c r="C298" s="224"/>
      <c r="D298" s="225" t="s">
        <v>175</v>
      </c>
      <c r="E298" s="226" t="s">
        <v>1</v>
      </c>
      <c r="F298" s="227" t="s">
        <v>1190</v>
      </c>
      <c r="G298" s="224"/>
      <c r="H298" s="226" t="s">
        <v>1</v>
      </c>
      <c r="I298" s="228"/>
      <c r="J298" s="224"/>
      <c r="K298" s="224"/>
      <c r="L298" s="229"/>
      <c r="M298" s="230"/>
      <c r="N298" s="231"/>
      <c r="O298" s="231"/>
      <c r="P298" s="231"/>
      <c r="Q298" s="231"/>
      <c r="R298" s="231"/>
      <c r="S298" s="231"/>
      <c r="T298" s="232"/>
      <c r="AT298" s="233" t="s">
        <v>175</v>
      </c>
      <c r="AU298" s="233" t="s">
        <v>85</v>
      </c>
      <c r="AV298" s="13" t="s">
        <v>83</v>
      </c>
      <c r="AW298" s="13" t="s">
        <v>31</v>
      </c>
      <c r="AX298" s="13" t="s">
        <v>75</v>
      </c>
      <c r="AY298" s="233" t="s">
        <v>167</v>
      </c>
    </row>
    <row r="299" spans="1:65" s="14" customFormat="1" ht="11.25">
      <c r="B299" s="234"/>
      <c r="C299" s="235"/>
      <c r="D299" s="225" t="s">
        <v>175</v>
      </c>
      <c r="E299" s="236" t="s">
        <v>1</v>
      </c>
      <c r="F299" s="237" t="s">
        <v>1195</v>
      </c>
      <c r="G299" s="235"/>
      <c r="H299" s="238">
        <v>0.12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AT299" s="244" t="s">
        <v>175</v>
      </c>
      <c r="AU299" s="244" t="s">
        <v>85</v>
      </c>
      <c r="AV299" s="14" t="s">
        <v>85</v>
      </c>
      <c r="AW299" s="14" t="s">
        <v>31</v>
      </c>
      <c r="AX299" s="14" t="s">
        <v>83</v>
      </c>
      <c r="AY299" s="244" t="s">
        <v>167</v>
      </c>
    </row>
    <row r="300" spans="1:65" s="12" customFormat="1" ht="22.9" customHeight="1">
      <c r="B300" s="194"/>
      <c r="C300" s="195"/>
      <c r="D300" s="196" t="s">
        <v>74</v>
      </c>
      <c r="E300" s="208" t="s">
        <v>612</v>
      </c>
      <c r="F300" s="208" t="s">
        <v>613</v>
      </c>
      <c r="G300" s="195"/>
      <c r="H300" s="195"/>
      <c r="I300" s="198"/>
      <c r="J300" s="209">
        <f>BK300</f>
        <v>0</v>
      </c>
      <c r="K300" s="195"/>
      <c r="L300" s="200"/>
      <c r="M300" s="201"/>
      <c r="N300" s="202"/>
      <c r="O300" s="202"/>
      <c r="P300" s="203">
        <f>P301</f>
        <v>0</v>
      </c>
      <c r="Q300" s="202"/>
      <c r="R300" s="203">
        <f>R301</f>
        <v>0</v>
      </c>
      <c r="S300" s="202"/>
      <c r="T300" s="204">
        <f>T301</f>
        <v>0</v>
      </c>
      <c r="AR300" s="205" t="s">
        <v>83</v>
      </c>
      <c r="AT300" s="206" t="s">
        <v>74</v>
      </c>
      <c r="AU300" s="206" t="s">
        <v>83</v>
      </c>
      <c r="AY300" s="205" t="s">
        <v>167</v>
      </c>
      <c r="BK300" s="207">
        <f>BK301</f>
        <v>0</v>
      </c>
    </row>
    <row r="301" spans="1:65" s="2" customFormat="1" ht="16.5" customHeight="1">
      <c r="A301" s="35"/>
      <c r="B301" s="36"/>
      <c r="C301" s="210" t="s">
        <v>449</v>
      </c>
      <c r="D301" s="210" t="s">
        <v>169</v>
      </c>
      <c r="E301" s="211" t="s">
        <v>1202</v>
      </c>
      <c r="F301" s="212" t="s">
        <v>1203</v>
      </c>
      <c r="G301" s="213" t="s">
        <v>230</v>
      </c>
      <c r="H301" s="214">
        <v>10.28</v>
      </c>
      <c r="I301" s="215"/>
      <c r="J301" s="214">
        <f>ROUND(I301*H301,2)</f>
        <v>0</v>
      </c>
      <c r="K301" s="216"/>
      <c r="L301" s="40"/>
      <c r="M301" s="217" t="s">
        <v>1</v>
      </c>
      <c r="N301" s="218" t="s">
        <v>40</v>
      </c>
      <c r="O301" s="72"/>
      <c r="P301" s="219">
        <f>O301*H301</f>
        <v>0</v>
      </c>
      <c r="Q301" s="219">
        <v>0</v>
      </c>
      <c r="R301" s="219">
        <f>Q301*H301</f>
        <v>0</v>
      </c>
      <c r="S301" s="219">
        <v>0</v>
      </c>
      <c r="T301" s="220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1" t="s">
        <v>173</v>
      </c>
      <c r="AT301" s="221" t="s">
        <v>169</v>
      </c>
      <c r="AU301" s="221" t="s">
        <v>85</v>
      </c>
      <c r="AY301" s="18" t="s">
        <v>167</v>
      </c>
      <c r="BE301" s="222">
        <f>IF(N301="základní",J301,0)</f>
        <v>0</v>
      </c>
      <c r="BF301" s="222">
        <f>IF(N301="snížená",J301,0)</f>
        <v>0</v>
      </c>
      <c r="BG301" s="222">
        <f>IF(N301="zákl. přenesená",J301,0)</f>
        <v>0</v>
      </c>
      <c r="BH301" s="222">
        <f>IF(N301="sníž. přenesená",J301,0)</f>
        <v>0</v>
      </c>
      <c r="BI301" s="222">
        <f>IF(N301="nulová",J301,0)</f>
        <v>0</v>
      </c>
      <c r="BJ301" s="18" t="s">
        <v>83</v>
      </c>
      <c r="BK301" s="222">
        <f>ROUND(I301*H301,2)</f>
        <v>0</v>
      </c>
      <c r="BL301" s="18" t="s">
        <v>173</v>
      </c>
      <c r="BM301" s="221" t="s">
        <v>1204</v>
      </c>
    </row>
    <row r="302" spans="1:65" s="12" customFormat="1" ht="22.9" customHeight="1">
      <c r="B302" s="194"/>
      <c r="C302" s="195"/>
      <c r="D302" s="196" t="s">
        <v>74</v>
      </c>
      <c r="E302" s="208" t="s">
        <v>1205</v>
      </c>
      <c r="F302" s="208" t="s">
        <v>1206</v>
      </c>
      <c r="G302" s="195"/>
      <c r="H302" s="195"/>
      <c r="I302" s="198"/>
      <c r="J302" s="209">
        <f>BK302</f>
        <v>0</v>
      </c>
      <c r="K302" s="195"/>
      <c r="L302" s="200"/>
      <c r="M302" s="201"/>
      <c r="N302" s="202"/>
      <c r="O302" s="202"/>
      <c r="P302" s="203">
        <f>SUM(P303:P304)</f>
        <v>0</v>
      </c>
      <c r="Q302" s="202"/>
      <c r="R302" s="203">
        <f>SUM(R303:R304)</f>
        <v>0</v>
      </c>
      <c r="S302" s="202"/>
      <c r="T302" s="204">
        <f>SUM(T303:T304)</f>
        <v>0</v>
      </c>
      <c r="AR302" s="205" t="s">
        <v>83</v>
      </c>
      <c r="AT302" s="206" t="s">
        <v>74</v>
      </c>
      <c r="AU302" s="206" t="s">
        <v>83</v>
      </c>
      <c r="AY302" s="205" t="s">
        <v>167</v>
      </c>
      <c r="BK302" s="207">
        <f>SUM(BK303:BK304)</f>
        <v>0</v>
      </c>
    </row>
    <row r="303" spans="1:65" s="2" customFormat="1" ht="36" customHeight="1">
      <c r="A303" s="35"/>
      <c r="B303" s="36"/>
      <c r="C303" s="210" t="s">
        <v>455</v>
      </c>
      <c r="D303" s="210" t="s">
        <v>169</v>
      </c>
      <c r="E303" s="211" t="s">
        <v>1207</v>
      </c>
      <c r="F303" s="212" t="s">
        <v>1208</v>
      </c>
      <c r="G303" s="213" t="s">
        <v>338</v>
      </c>
      <c r="H303" s="214">
        <v>24</v>
      </c>
      <c r="I303" s="215"/>
      <c r="J303" s="214">
        <f>ROUND(I303*H303,2)</f>
        <v>0</v>
      </c>
      <c r="K303" s="216"/>
      <c r="L303" s="40"/>
      <c r="M303" s="217" t="s">
        <v>1</v>
      </c>
      <c r="N303" s="218" t="s">
        <v>40</v>
      </c>
      <c r="O303" s="72"/>
      <c r="P303" s="219">
        <f>O303*H303</f>
        <v>0</v>
      </c>
      <c r="Q303" s="219">
        <v>0</v>
      </c>
      <c r="R303" s="219">
        <f>Q303*H303</f>
        <v>0</v>
      </c>
      <c r="S303" s="219">
        <v>0</v>
      </c>
      <c r="T303" s="220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1" t="s">
        <v>173</v>
      </c>
      <c r="AT303" s="221" t="s">
        <v>169</v>
      </c>
      <c r="AU303" s="221" t="s">
        <v>85</v>
      </c>
      <c r="AY303" s="18" t="s">
        <v>167</v>
      </c>
      <c r="BE303" s="222">
        <f>IF(N303="základní",J303,0)</f>
        <v>0</v>
      </c>
      <c r="BF303" s="222">
        <f>IF(N303="snížená",J303,0)</f>
        <v>0</v>
      </c>
      <c r="BG303" s="222">
        <f>IF(N303="zákl. přenesená",J303,0)</f>
        <v>0</v>
      </c>
      <c r="BH303" s="222">
        <f>IF(N303="sníž. přenesená",J303,0)</f>
        <v>0</v>
      </c>
      <c r="BI303" s="222">
        <f>IF(N303="nulová",J303,0)</f>
        <v>0</v>
      </c>
      <c r="BJ303" s="18" t="s">
        <v>83</v>
      </c>
      <c r="BK303" s="222">
        <f>ROUND(I303*H303,2)</f>
        <v>0</v>
      </c>
      <c r="BL303" s="18" t="s">
        <v>173</v>
      </c>
      <c r="BM303" s="221" t="s">
        <v>1209</v>
      </c>
    </row>
    <row r="304" spans="1:65" s="14" customFormat="1" ht="11.25">
      <c r="B304" s="234"/>
      <c r="C304" s="235"/>
      <c r="D304" s="225" t="s">
        <v>175</v>
      </c>
      <c r="E304" s="236" t="s">
        <v>1</v>
      </c>
      <c r="F304" s="237" t="s">
        <v>1210</v>
      </c>
      <c r="G304" s="235"/>
      <c r="H304" s="238">
        <v>24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AT304" s="244" t="s">
        <v>175</v>
      </c>
      <c r="AU304" s="244" t="s">
        <v>85</v>
      </c>
      <c r="AV304" s="14" t="s">
        <v>85</v>
      </c>
      <c r="AW304" s="14" t="s">
        <v>31</v>
      </c>
      <c r="AX304" s="14" t="s">
        <v>83</v>
      </c>
      <c r="AY304" s="244" t="s">
        <v>167</v>
      </c>
    </row>
    <row r="305" spans="1:65" s="12" customFormat="1" ht="25.9" customHeight="1">
      <c r="B305" s="194"/>
      <c r="C305" s="195"/>
      <c r="D305" s="196" t="s">
        <v>74</v>
      </c>
      <c r="E305" s="197" t="s">
        <v>618</v>
      </c>
      <c r="F305" s="197" t="s">
        <v>619</v>
      </c>
      <c r="G305" s="195"/>
      <c r="H305" s="195"/>
      <c r="I305" s="198"/>
      <c r="J305" s="199">
        <f>BK305</f>
        <v>0</v>
      </c>
      <c r="K305" s="195"/>
      <c r="L305" s="200"/>
      <c r="M305" s="201"/>
      <c r="N305" s="202"/>
      <c r="O305" s="202"/>
      <c r="P305" s="203">
        <f>P306</f>
        <v>0</v>
      </c>
      <c r="Q305" s="202"/>
      <c r="R305" s="203">
        <f>R306</f>
        <v>2.3800000000000002E-3</v>
      </c>
      <c r="S305" s="202"/>
      <c r="T305" s="204">
        <f>T306</f>
        <v>0</v>
      </c>
      <c r="AR305" s="205" t="s">
        <v>85</v>
      </c>
      <c r="AT305" s="206" t="s">
        <v>74</v>
      </c>
      <c r="AU305" s="206" t="s">
        <v>75</v>
      </c>
      <c r="AY305" s="205" t="s">
        <v>167</v>
      </c>
      <c r="BK305" s="207">
        <f>BK306</f>
        <v>0</v>
      </c>
    </row>
    <row r="306" spans="1:65" s="12" customFormat="1" ht="22.9" customHeight="1">
      <c r="B306" s="194"/>
      <c r="C306" s="195"/>
      <c r="D306" s="196" t="s">
        <v>74</v>
      </c>
      <c r="E306" s="208" t="s">
        <v>1211</v>
      </c>
      <c r="F306" s="208" t="s">
        <v>1212</v>
      </c>
      <c r="G306" s="195"/>
      <c r="H306" s="195"/>
      <c r="I306" s="198"/>
      <c r="J306" s="209">
        <f>BK306</f>
        <v>0</v>
      </c>
      <c r="K306" s="195"/>
      <c r="L306" s="200"/>
      <c r="M306" s="201"/>
      <c r="N306" s="202"/>
      <c r="O306" s="202"/>
      <c r="P306" s="203">
        <f>SUM(P307:P309)</f>
        <v>0</v>
      </c>
      <c r="Q306" s="202"/>
      <c r="R306" s="203">
        <f>SUM(R307:R309)</f>
        <v>2.3800000000000002E-3</v>
      </c>
      <c r="S306" s="202"/>
      <c r="T306" s="204">
        <f>SUM(T307:T309)</f>
        <v>0</v>
      </c>
      <c r="AR306" s="205" t="s">
        <v>85</v>
      </c>
      <c r="AT306" s="206" t="s">
        <v>74</v>
      </c>
      <c r="AU306" s="206" t="s">
        <v>83</v>
      </c>
      <c r="AY306" s="205" t="s">
        <v>167</v>
      </c>
      <c r="BK306" s="207">
        <f>SUM(BK307:BK309)</f>
        <v>0</v>
      </c>
    </row>
    <row r="307" spans="1:65" s="2" customFormat="1" ht="24" customHeight="1">
      <c r="A307" s="35"/>
      <c r="B307" s="36"/>
      <c r="C307" s="210" t="s">
        <v>465</v>
      </c>
      <c r="D307" s="210" t="s">
        <v>169</v>
      </c>
      <c r="E307" s="211" t="s">
        <v>1213</v>
      </c>
      <c r="F307" s="212" t="s">
        <v>1214</v>
      </c>
      <c r="G307" s="213" t="s">
        <v>338</v>
      </c>
      <c r="H307" s="214">
        <v>2</v>
      </c>
      <c r="I307" s="215"/>
      <c r="J307" s="214">
        <f>ROUND(I307*H307,2)</f>
        <v>0</v>
      </c>
      <c r="K307" s="216"/>
      <c r="L307" s="40"/>
      <c r="M307" s="217" t="s">
        <v>1</v>
      </c>
      <c r="N307" s="218" t="s">
        <v>40</v>
      </c>
      <c r="O307" s="72"/>
      <c r="P307" s="219">
        <f>O307*H307</f>
        <v>0</v>
      </c>
      <c r="Q307" s="219">
        <v>1.1900000000000001E-3</v>
      </c>
      <c r="R307" s="219">
        <f>Q307*H307</f>
        <v>2.3800000000000002E-3</v>
      </c>
      <c r="S307" s="219">
        <v>0</v>
      </c>
      <c r="T307" s="220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1" t="s">
        <v>264</v>
      </c>
      <c r="AT307" s="221" t="s">
        <v>169</v>
      </c>
      <c r="AU307" s="221" t="s">
        <v>85</v>
      </c>
      <c r="AY307" s="18" t="s">
        <v>167</v>
      </c>
      <c r="BE307" s="222">
        <f>IF(N307="základní",J307,0)</f>
        <v>0</v>
      </c>
      <c r="BF307" s="222">
        <f>IF(N307="snížená",J307,0)</f>
        <v>0</v>
      </c>
      <c r="BG307" s="222">
        <f>IF(N307="zákl. přenesená",J307,0)</f>
        <v>0</v>
      </c>
      <c r="BH307" s="222">
        <f>IF(N307="sníž. přenesená",J307,0)</f>
        <v>0</v>
      </c>
      <c r="BI307" s="222">
        <f>IF(N307="nulová",J307,0)</f>
        <v>0</v>
      </c>
      <c r="BJ307" s="18" t="s">
        <v>83</v>
      </c>
      <c r="BK307" s="222">
        <f>ROUND(I307*H307,2)</f>
        <v>0</v>
      </c>
      <c r="BL307" s="18" t="s">
        <v>264</v>
      </c>
      <c r="BM307" s="221" t="s">
        <v>1215</v>
      </c>
    </row>
    <row r="308" spans="1:65" s="13" customFormat="1" ht="11.25">
      <c r="B308" s="223"/>
      <c r="C308" s="224"/>
      <c r="D308" s="225" t="s">
        <v>175</v>
      </c>
      <c r="E308" s="226" t="s">
        <v>1</v>
      </c>
      <c r="F308" s="227" t="s">
        <v>1216</v>
      </c>
      <c r="G308" s="224"/>
      <c r="H308" s="226" t="s">
        <v>1</v>
      </c>
      <c r="I308" s="228"/>
      <c r="J308" s="224"/>
      <c r="K308" s="224"/>
      <c r="L308" s="229"/>
      <c r="M308" s="230"/>
      <c r="N308" s="231"/>
      <c r="O308" s="231"/>
      <c r="P308" s="231"/>
      <c r="Q308" s="231"/>
      <c r="R308" s="231"/>
      <c r="S308" s="231"/>
      <c r="T308" s="232"/>
      <c r="AT308" s="233" t="s">
        <v>175</v>
      </c>
      <c r="AU308" s="233" t="s">
        <v>85</v>
      </c>
      <c r="AV308" s="13" t="s">
        <v>83</v>
      </c>
      <c r="AW308" s="13" t="s">
        <v>31</v>
      </c>
      <c r="AX308" s="13" t="s">
        <v>75</v>
      </c>
      <c r="AY308" s="233" t="s">
        <v>167</v>
      </c>
    </row>
    <row r="309" spans="1:65" s="14" customFormat="1" ht="11.25">
      <c r="B309" s="234"/>
      <c r="C309" s="235"/>
      <c r="D309" s="225" t="s">
        <v>175</v>
      </c>
      <c r="E309" s="236" t="s">
        <v>1</v>
      </c>
      <c r="F309" s="237" t="s">
        <v>85</v>
      </c>
      <c r="G309" s="235"/>
      <c r="H309" s="238">
        <v>2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AT309" s="244" t="s">
        <v>175</v>
      </c>
      <c r="AU309" s="244" t="s">
        <v>85</v>
      </c>
      <c r="AV309" s="14" t="s">
        <v>85</v>
      </c>
      <c r="AW309" s="14" t="s">
        <v>31</v>
      </c>
      <c r="AX309" s="14" t="s">
        <v>83</v>
      </c>
      <c r="AY309" s="244" t="s">
        <v>167</v>
      </c>
    </row>
    <row r="310" spans="1:65" s="12" customFormat="1" ht="25.9" customHeight="1">
      <c r="B310" s="194"/>
      <c r="C310" s="195"/>
      <c r="D310" s="196" t="s">
        <v>74</v>
      </c>
      <c r="E310" s="197" t="s">
        <v>245</v>
      </c>
      <c r="F310" s="197" t="s">
        <v>1217</v>
      </c>
      <c r="G310" s="195"/>
      <c r="H310" s="195"/>
      <c r="I310" s="198"/>
      <c r="J310" s="199">
        <f>BK310</f>
        <v>0</v>
      </c>
      <c r="K310" s="195"/>
      <c r="L310" s="200"/>
      <c r="M310" s="201"/>
      <c r="N310" s="202"/>
      <c r="O310" s="202"/>
      <c r="P310" s="203">
        <f>P311+P316</f>
        <v>0</v>
      </c>
      <c r="Q310" s="202"/>
      <c r="R310" s="203">
        <f>R311+R316</f>
        <v>6.4000000000000003E-3</v>
      </c>
      <c r="S310" s="202"/>
      <c r="T310" s="204">
        <f>T311+T316</f>
        <v>0</v>
      </c>
      <c r="AR310" s="205" t="s">
        <v>183</v>
      </c>
      <c r="AT310" s="206" t="s">
        <v>74</v>
      </c>
      <c r="AU310" s="206" t="s">
        <v>75</v>
      </c>
      <c r="AY310" s="205" t="s">
        <v>167</v>
      </c>
      <c r="BK310" s="207">
        <f>BK311+BK316</f>
        <v>0</v>
      </c>
    </row>
    <row r="311" spans="1:65" s="12" customFormat="1" ht="22.9" customHeight="1">
      <c r="B311" s="194"/>
      <c r="C311" s="195"/>
      <c r="D311" s="196" t="s">
        <v>74</v>
      </c>
      <c r="E311" s="208" t="s">
        <v>1218</v>
      </c>
      <c r="F311" s="208" t="s">
        <v>1219</v>
      </c>
      <c r="G311" s="195"/>
      <c r="H311" s="195"/>
      <c r="I311" s="198"/>
      <c r="J311" s="209">
        <f>BK311</f>
        <v>0</v>
      </c>
      <c r="K311" s="195"/>
      <c r="L311" s="200"/>
      <c r="M311" s="201"/>
      <c r="N311" s="202"/>
      <c r="O311" s="202"/>
      <c r="P311" s="203">
        <f>SUM(P312:P315)</f>
        <v>0</v>
      </c>
      <c r="Q311" s="202"/>
      <c r="R311" s="203">
        <f>SUM(R312:R315)</f>
        <v>6.4000000000000003E-3</v>
      </c>
      <c r="S311" s="202"/>
      <c r="T311" s="204">
        <f>SUM(T312:T315)</f>
        <v>0</v>
      </c>
      <c r="AR311" s="205" t="s">
        <v>183</v>
      </c>
      <c r="AT311" s="206" t="s">
        <v>74</v>
      </c>
      <c r="AU311" s="206" t="s">
        <v>83</v>
      </c>
      <c r="AY311" s="205" t="s">
        <v>167</v>
      </c>
      <c r="BK311" s="207">
        <f>SUM(BK312:BK315)</f>
        <v>0</v>
      </c>
    </row>
    <row r="312" spans="1:65" s="2" customFormat="1" ht="24" customHeight="1">
      <c r="A312" s="35"/>
      <c r="B312" s="36"/>
      <c r="C312" s="210" t="s">
        <v>470</v>
      </c>
      <c r="D312" s="210" t="s">
        <v>169</v>
      </c>
      <c r="E312" s="211" t="s">
        <v>1220</v>
      </c>
      <c r="F312" s="212" t="s">
        <v>1221</v>
      </c>
      <c r="G312" s="213" t="s">
        <v>338</v>
      </c>
      <c r="H312" s="214">
        <v>40</v>
      </c>
      <c r="I312" s="215"/>
      <c r="J312" s="214">
        <f>ROUND(I312*H312,2)</f>
        <v>0</v>
      </c>
      <c r="K312" s="216"/>
      <c r="L312" s="40"/>
      <c r="M312" s="217" t="s">
        <v>1</v>
      </c>
      <c r="N312" s="218" t="s">
        <v>40</v>
      </c>
      <c r="O312" s="72"/>
      <c r="P312" s="219">
        <f>O312*H312</f>
        <v>0</v>
      </c>
      <c r="Q312" s="219">
        <v>0</v>
      </c>
      <c r="R312" s="219">
        <f>Q312*H312</f>
        <v>0</v>
      </c>
      <c r="S312" s="219">
        <v>0</v>
      </c>
      <c r="T312" s="220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1" t="s">
        <v>555</v>
      </c>
      <c r="AT312" s="221" t="s">
        <v>169</v>
      </c>
      <c r="AU312" s="221" t="s">
        <v>85</v>
      </c>
      <c r="AY312" s="18" t="s">
        <v>167</v>
      </c>
      <c r="BE312" s="222">
        <f>IF(N312="základní",J312,0)</f>
        <v>0</v>
      </c>
      <c r="BF312" s="222">
        <f>IF(N312="snížená",J312,0)</f>
        <v>0</v>
      </c>
      <c r="BG312" s="222">
        <f>IF(N312="zákl. přenesená",J312,0)</f>
        <v>0</v>
      </c>
      <c r="BH312" s="222">
        <f>IF(N312="sníž. přenesená",J312,0)</f>
        <v>0</v>
      </c>
      <c r="BI312" s="222">
        <f>IF(N312="nulová",J312,0)</f>
        <v>0</v>
      </c>
      <c r="BJ312" s="18" t="s">
        <v>83</v>
      </c>
      <c r="BK312" s="222">
        <f>ROUND(I312*H312,2)</f>
        <v>0</v>
      </c>
      <c r="BL312" s="18" t="s">
        <v>555</v>
      </c>
      <c r="BM312" s="221" t="s">
        <v>1222</v>
      </c>
    </row>
    <row r="313" spans="1:65" s="13" customFormat="1" ht="11.25">
      <c r="B313" s="223"/>
      <c r="C313" s="224"/>
      <c r="D313" s="225" t="s">
        <v>175</v>
      </c>
      <c r="E313" s="226" t="s">
        <v>1</v>
      </c>
      <c r="F313" s="227" t="s">
        <v>1223</v>
      </c>
      <c r="G313" s="224"/>
      <c r="H313" s="226" t="s">
        <v>1</v>
      </c>
      <c r="I313" s="228"/>
      <c r="J313" s="224"/>
      <c r="K313" s="224"/>
      <c r="L313" s="229"/>
      <c r="M313" s="230"/>
      <c r="N313" s="231"/>
      <c r="O313" s="231"/>
      <c r="P313" s="231"/>
      <c r="Q313" s="231"/>
      <c r="R313" s="231"/>
      <c r="S313" s="231"/>
      <c r="T313" s="232"/>
      <c r="AT313" s="233" t="s">
        <v>175</v>
      </c>
      <c r="AU313" s="233" t="s">
        <v>85</v>
      </c>
      <c r="AV313" s="13" t="s">
        <v>83</v>
      </c>
      <c r="AW313" s="13" t="s">
        <v>31</v>
      </c>
      <c r="AX313" s="13" t="s">
        <v>75</v>
      </c>
      <c r="AY313" s="233" t="s">
        <v>167</v>
      </c>
    </row>
    <row r="314" spans="1:65" s="14" customFormat="1" ht="11.25">
      <c r="B314" s="234"/>
      <c r="C314" s="235"/>
      <c r="D314" s="225" t="s">
        <v>175</v>
      </c>
      <c r="E314" s="236" t="s">
        <v>1</v>
      </c>
      <c r="F314" s="237" t="s">
        <v>1110</v>
      </c>
      <c r="G314" s="235"/>
      <c r="H314" s="238">
        <v>40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AT314" s="244" t="s">
        <v>175</v>
      </c>
      <c r="AU314" s="244" t="s">
        <v>85</v>
      </c>
      <c r="AV314" s="14" t="s">
        <v>85</v>
      </c>
      <c r="AW314" s="14" t="s">
        <v>31</v>
      </c>
      <c r="AX314" s="14" t="s">
        <v>83</v>
      </c>
      <c r="AY314" s="244" t="s">
        <v>167</v>
      </c>
    </row>
    <row r="315" spans="1:65" s="2" customFormat="1" ht="16.5" customHeight="1">
      <c r="A315" s="35"/>
      <c r="B315" s="36"/>
      <c r="C315" s="256" t="s">
        <v>475</v>
      </c>
      <c r="D315" s="256" t="s">
        <v>245</v>
      </c>
      <c r="E315" s="257" t="s">
        <v>1224</v>
      </c>
      <c r="F315" s="258" t="s">
        <v>1225</v>
      </c>
      <c r="G315" s="259" t="s">
        <v>338</v>
      </c>
      <c r="H315" s="260">
        <v>40</v>
      </c>
      <c r="I315" s="261"/>
      <c r="J315" s="260">
        <f>ROUND(I315*H315,2)</f>
        <v>0</v>
      </c>
      <c r="K315" s="262"/>
      <c r="L315" s="263"/>
      <c r="M315" s="264" t="s">
        <v>1</v>
      </c>
      <c r="N315" s="265" t="s">
        <v>40</v>
      </c>
      <c r="O315" s="72"/>
      <c r="P315" s="219">
        <f>O315*H315</f>
        <v>0</v>
      </c>
      <c r="Q315" s="219">
        <v>1.6000000000000001E-4</v>
      </c>
      <c r="R315" s="219">
        <f>Q315*H315</f>
        <v>6.4000000000000003E-3</v>
      </c>
      <c r="S315" s="219">
        <v>0</v>
      </c>
      <c r="T315" s="220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1" t="s">
        <v>1226</v>
      </c>
      <c r="AT315" s="221" t="s">
        <v>245</v>
      </c>
      <c r="AU315" s="221" t="s">
        <v>85</v>
      </c>
      <c r="AY315" s="18" t="s">
        <v>167</v>
      </c>
      <c r="BE315" s="222">
        <f>IF(N315="základní",J315,0)</f>
        <v>0</v>
      </c>
      <c r="BF315" s="222">
        <f>IF(N315="snížená",J315,0)</f>
        <v>0</v>
      </c>
      <c r="BG315" s="222">
        <f>IF(N315="zákl. přenesená",J315,0)</f>
        <v>0</v>
      </c>
      <c r="BH315" s="222">
        <f>IF(N315="sníž. přenesená",J315,0)</f>
        <v>0</v>
      </c>
      <c r="BI315" s="222">
        <f>IF(N315="nulová",J315,0)</f>
        <v>0</v>
      </c>
      <c r="BJ315" s="18" t="s">
        <v>83</v>
      </c>
      <c r="BK315" s="222">
        <f>ROUND(I315*H315,2)</f>
        <v>0</v>
      </c>
      <c r="BL315" s="18" t="s">
        <v>555</v>
      </c>
      <c r="BM315" s="221" t="s">
        <v>1227</v>
      </c>
    </row>
    <row r="316" spans="1:65" s="12" customFormat="1" ht="22.9" customHeight="1">
      <c r="B316" s="194"/>
      <c r="C316" s="195"/>
      <c r="D316" s="196" t="s">
        <v>74</v>
      </c>
      <c r="E316" s="208" t="s">
        <v>1228</v>
      </c>
      <c r="F316" s="208" t="s">
        <v>1229</v>
      </c>
      <c r="G316" s="195"/>
      <c r="H316" s="195"/>
      <c r="I316" s="198"/>
      <c r="J316" s="209">
        <f>BK316</f>
        <v>0</v>
      </c>
      <c r="K316" s="195"/>
      <c r="L316" s="200"/>
      <c r="M316" s="201"/>
      <c r="N316" s="202"/>
      <c r="O316" s="202"/>
      <c r="P316" s="203">
        <f>SUM(P317:P318)</f>
        <v>0</v>
      </c>
      <c r="Q316" s="202"/>
      <c r="R316" s="203">
        <f>SUM(R317:R318)</f>
        <v>0</v>
      </c>
      <c r="S316" s="202"/>
      <c r="T316" s="204">
        <f>SUM(T317:T318)</f>
        <v>0</v>
      </c>
      <c r="AR316" s="205" t="s">
        <v>183</v>
      </c>
      <c r="AT316" s="206" t="s">
        <v>74</v>
      </c>
      <c r="AU316" s="206" t="s">
        <v>83</v>
      </c>
      <c r="AY316" s="205" t="s">
        <v>167</v>
      </c>
      <c r="BK316" s="207">
        <f>SUM(BK317:BK318)</f>
        <v>0</v>
      </c>
    </row>
    <row r="317" spans="1:65" s="2" customFormat="1" ht="24" customHeight="1">
      <c r="A317" s="35"/>
      <c r="B317" s="36"/>
      <c r="C317" s="256" t="s">
        <v>485</v>
      </c>
      <c r="D317" s="256" t="s">
        <v>245</v>
      </c>
      <c r="E317" s="257" t="s">
        <v>1230</v>
      </c>
      <c r="F317" s="258" t="s">
        <v>1231</v>
      </c>
      <c r="G317" s="259" t="s">
        <v>320</v>
      </c>
      <c r="H317" s="260">
        <v>1</v>
      </c>
      <c r="I317" s="261"/>
      <c r="J317" s="260">
        <f>ROUND(I317*H317,2)</f>
        <v>0</v>
      </c>
      <c r="K317" s="262"/>
      <c r="L317" s="263"/>
      <c r="M317" s="264" t="s">
        <v>1</v>
      </c>
      <c r="N317" s="265" t="s">
        <v>40</v>
      </c>
      <c r="O317" s="72"/>
      <c r="P317" s="219">
        <f>O317*H317</f>
        <v>0</v>
      </c>
      <c r="Q317" s="219">
        <v>0</v>
      </c>
      <c r="R317" s="219">
        <f>Q317*H317</f>
        <v>0</v>
      </c>
      <c r="S317" s="219">
        <v>0</v>
      </c>
      <c r="T317" s="220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1" t="s">
        <v>1226</v>
      </c>
      <c r="AT317" s="221" t="s">
        <v>245</v>
      </c>
      <c r="AU317" s="221" t="s">
        <v>85</v>
      </c>
      <c r="AY317" s="18" t="s">
        <v>167</v>
      </c>
      <c r="BE317" s="222">
        <f>IF(N317="základní",J317,0)</f>
        <v>0</v>
      </c>
      <c r="BF317" s="222">
        <f>IF(N317="snížená",J317,0)</f>
        <v>0</v>
      </c>
      <c r="BG317" s="222">
        <f>IF(N317="zákl. přenesená",J317,0)</f>
        <v>0</v>
      </c>
      <c r="BH317" s="222">
        <f>IF(N317="sníž. přenesená",J317,0)</f>
        <v>0</v>
      </c>
      <c r="BI317" s="222">
        <f>IF(N317="nulová",J317,0)</f>
        <v>0</v>
      </c>
      <c r="BJ317" s="18" t="s">
        <v>83</v>
      </c>
      <c r="BK317" s="222">
        <f>ROUND(I317*H317,2)</f>
        <v>0</v>
      </c>
      <c r="BL317" s="18" t="s">
        <v>555</v>
      </c>
      <c r="BM317" s="221" t="s">
        <v>1232</v>
      </c>
    </row>
    <row r="318" spans="1:65" s="2" customFormat="1" ht="24" customHeight="1">
      <c r="A318" s="35"/>
      <c r="B318" s="36"/>
      <c r="C318" s="210" t="s">
        <v>490</v>
      </c>
      <c r="D318" s="210" t="s">
        <v>169</v>
      </c>
      <c r="E318" s="211" t="s">
        <v>1233</v>
      </c>
      <c r="F318" s="212" t="s">
        <v>1234</v>
      </c>
      <c r="G318" s="213" t="s">
        <v>320</v>
      </c>
      <c r="H318" s="214">
        <v>1</v>
      </c>
      <c r="I318" s="215"/>
      <c r="J318" s="214">
        <f>ROUND(I318*H318,2)</f>
        <v>0</v>
      </c>
      <c r="K318" s="216"/>
      <c r="L318" s="40"/>
      <c r="M318" s="280" t="s">
        <v>1</v>
      </c>
      <c r="N318" s="281" t="s">
        <v>40</v>
      </c>
      <c r="O318" s="282"/>
      <c r="P318" s="283">
        <f>O318*H318</f>
        <v>0</v>
      </c>
      <c r="Q318" s="283">
        <v>0</v>
      </c>
      <c r="R318" s="283">
        <f>Q318*H318</f>
        <v>0</v>
      </c>
      <c r="S318" s="283">
        <v>0</v>
      </c>
      <c r="T318" s="284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1" t="s">
        <v>555</v>
      </c>
      <c r="AT318" s="221" t="s">
        <v>169</v>
      </c>
      <c r="AU318" s="221" t="s">
        <v>85</v>
      </c>
      <c r="AY318" s="18" t="s">
        <v>167</v>
      </c>
      <c r="BE318" s="222">
        <f>IF(N318="základní",J318,0)</f>
        <v>0</v>
      </c>
      <c r="BF318" s="222">
        <f>IF(N318="snížená",J318,0)</f>
        <v>0</v>
      </c>
      <c r="BG318" s="222">
        <f>IF(N318="zákl. přenesená",J318,0)</f>
        <v>0</v>
      </c>
      <c r="BH318" s="222">
        <f>IF(N318="sníž. přenesená",J318,0)</f>
        <v>0</v>
      </c>
      <c r="BI318" s="222">
        <f>IF(N318="nulová",J318,0)</f>
        <v>0</v>
      </c>
      <c r="BJ318" s="18" t="s">
        <v>83</v>
      </c>
      <c r="BK318" s="222">
        <f>ROUND(I318*H318,2)</f>
        <v>0</v>
      </c>
      <c r="BL318" s="18" t="s">
        <v>555</v>
      </c>
      <c r="BM318" s="221" t="s">
        <v>1235</v>
      </c>
    </row>
    <row r="319" spans="1:65" s="2" customFormat="1" ht="6.95" customHeight="1">
      <c r="A319" s="35"/>
      <c r="B319" s="55"/>
      <c r="C319" s="56"/>
      <c r="D319" s="56"/>
      <c r="E319" s="56"/>
      <c r="F319" s="56"/>
      <c r="G319" s="56"/>
      <c r="H319" s="56"/>
      <c r="I319" s="159"/>
      <c r="J319" s="56"/>
      <c r="K319" s="56"/>
      <c r="L319" s="40"/>
      <c r="M319" s="35"/>
      <c r="O319" s="35"/>
      <c r="P319" s="35"/>
      <c r="Q319" s="35"/>
      <c r="R319" s="35"/>
      <c r="S319" s="35"/>
      <c r="T319" s="35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</row>
  </sheetData>
  <sheetProtection algorithmName="SHA-512" hashValue="xz9XaWkcsGrDP4tZ7c0PCyisWMo/Zn4QgIVh2Or5yOWfqD9rkT32Yq29G9q0+MUphYB6lvpYQfPNY9JffnEjBA==" saltValue="28kxnt+cZP7psbJcCzCeo1Rg0IXYeH/+u4y4zJrBqitKJdheVY7Ux5Hfk3YfMYQHrPqZpfhy9I6bjgobmXyziA==" spinCount="100000" sheet="1" objects="1" scenarios="1" formatColumns="0" formatRows="0" autoFilter="0"/>
  <autoFilter ref="C130:K318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6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91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85</v>
      </c>
    </row>
    <row r="4" spans="1:46" s="1" customFormat="1" ht="24.95" customHeight="1">
      <c r="B4" s="21"/>
      <c r="D4" s="120" t="s">
        <v>120</v>
      </c>
      <c r="I4" s="116"/>
      <c r="L4" s="21"/>
      <c r="M4" s="121" t="s">
        <v>10</v>
      </c>
      <c r="AT4" s="18" t="s">
        <v>4</v>
      </c>
    </row>
    <row r="5" spans="1:46" s="1" customFormat="1" ht="6.95" customHeight="1">
      <c r="B5" s="21"/>
      <c r="I5" s="116"/>
      <c r="L5" s="21"/>
    </row>
    <row r="6" spans="1:46" s="1" customFormat="1" ht="12" customHeight="1">
      <c r="B6" s="21"/>
      <c r="D6" s="122" t="s">
        <v>15</v>
      </c>
      <c r="I6" s="116"/>
      <c r="L6" s="21"/>
    </row>
    <row r="7" spans="1:46" s="1" customFormat="1" ht="16.5" customHeight="1">
      <c r="B7" s="21"/>
      <c r="E7" s="333" t="str">
        <f>'Rekapitulace stavby'!K6</f>
        <v>Psí útulek Bety Ostrov - nové zázemí</v>
      </c>
      <c r="F7" s="334"/>
      <c r="G7" s="334"/>
      <c r="H7" s="334"/>
      <c r="I7" s="116"/>
      <c r="L7" s="21"/>
    </row>
    <row r="8" spans="1:46" s="2" customFormat="1" ht="12" customHeight="1">
      <c r="A8" s="35"/>
      <c r="B8" s="40"/>
      <c r="C8" s="35"/>
      <c r="D8" s="122" t="s">
        <v>121</v>
      </c>
      <c r="E8" s="35"/>
      <c r="F8" s="35"/>
      <c r="G8" s="35"/>
      <c r="H8" s="35"/>
      <c r="I8" s="123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35" t="s">
        <v>1236</v>
      </c>
      <c r="F9" s="336"/>
      <c r="G9" s="336"/>
      <c r="H9" s="336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2" t="s">
        <v>17</v>
      </c>
      <c r="E11" s="35"/>
      <c r="F11" s="111" t="s">
        <v>1</v>
      </c>
      <c r="G11" s="35"/>
      <c r="H11" s="35"/>
      <c r="I11" s="124" t="s">
        <v>18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2" t="s">
        <v>19</v>
      </c>
      <c r="E12" s="35"/>
      <c r="F12" s="111" t="s">
        <v>20</v>
      </c>
      <c r="G12" s="35"/>
      <c r="H12" s="35"/>
      <c r="I12" s="124" t="s">
        <v>21</v>
      </c>
      <c r="J12" s="125" t="str">
        <f>'Rekapitulace stavby'!AN8</f>
        <v>13. 8. 2019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23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23</v>
      </c>
      <c r="E14" s="35"/>
      <c r="F14" s="35"/>
      <c r="G14" s="35"/>
      <c r="H14" s="35"/>
      <c r="I14" s="124" t="s">
        <v>24</v>
      </c>
      <c r="J14" s="111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25</v>
      </c>
      <c r="F15" s="35"/>
      <c r="G15" s="35"/>
      <c r="H15" s="35"/>
      <c r="I15" s="124" t="s">
        <v>26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23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2" t="s">
        <v>27</v>
      </c>
      <c r="E17" s="35"/>
      <c r="F17" s="35"/>
      <c r="G17" s="35"/>
      <c r="H17" s="35"/>
      <c r="I17" s="124" t="s">
        <v>24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37" t="str">
        <f>'Rekapitulace stavby'!E14</f>
        <v>Vyplň údaj</v>
      </c>
      <c r="F18" s="338"/>
      <c r="G18" s="338"/>
      <c r="H18" s="338"/>
      <c r="I18" s="124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23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2" t="s">
        <v>29</v>
      </c>
      <c r="E20" s="35"/>
      <c r="F20" s="35"/>
      <c r="G20" s="35"/>
      <c r="H20" s="35"/>
      <c r="I20" s="124" t="s">
        <v>24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30</v>
      </c>
      <c r="F21" s="35"/>
      <c r="G21" s="35"/>
      <c r="H21" s="35"/>
      <c r="I21" s="124" t="s">
        <v>26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23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2" t="s">
        <v>32</v>
      </c>
      <c r="E23" s="35"/>
      <c r="F23" s="35"/>
      <c r="G23" s="35"/>
      <c r="H23" s="35"/>
      <c r="I23" s="124" t="s">
        <v>24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33</v>
      </c>
      <c r="F24" s="35"/>
      <c r="G24" s="35"/>
      <c r="H24" s="35"/>
      <c r="I24" s="124" t="s">
        <v>26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23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2" t="s">
        <v>34</v>
      </c>
      <c r="E26" s="35"/>
      <c r="F26" s="35"/>
      <c r="G26" s="35"/>
      <c r="H26" s="35"/>
      <c r="I26" s="123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39" t="s">
        <v>1</v>
      </c>
      <c r="F27" s="339"/>
      <c r="G27" s="339"/>
      <c r="H27" s="339"/>
      <c r="I27" s="128"/>
      <c r="J27" s="126"/>
      <c r="K27" s="126"/>
      <c r="L27" s="129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30"/>
      <c r="E29" s="130"/>
      <c r="F29" s="130"/>
      <c r="G29" s="130"/>
      <c r="H29" s="130"/>
      <c r="I29" s="131"/>
      <c r="J29" s="130"/>
      <c r="K29" s="13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32" t="s">
        <v>35</v>
      </c>
      <c r="E30" s="35"/>
      <c r="F30" s="35"/>
      <c r="G30" s="35"/>
      <c r="H30" s="35"/>
      <c r="I30" s="123"/>
      <c r="J30" s="133">
        <f>ROUND(J118,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34" t="s">
        <v>37</v>
      </c>
      <c r="G32" s="35"/>
      <c r="H32" s="35"/>
      <c r="I32" s="135" t="s">
        <v>36</v>
      </c>
      <c r="J32" s="134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6" t="s">
        <v>39</v>
      </c>
      <c r="E33" s="122" t="s">
        <v>40</v>
      </c>
      <c r="F33" s="137">
        <f>ROUND((SUM(BE118:BE121)),  2)</f>
        <v>0</v>
      </c>
      <c r="G33" s="35"/>
      <c r="H33" s="35"/>
      <c r="I33" s="138">
        <v>0.21</v>
      </c>
      <c r="J33" s="137">
        <f>ROUND(((SUM(BE118:BE121))*I33),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2" t="s">
        <v>41</v>
      </c>
      <c r="F34" s="137">
        <f>ROUND((SUM(BF118:BF121)),  2)</f>
        <v>0</v>
      </c>
      <c r="G34" s="35"/>
      <c r="H34" s="35"/>
      <c r="I34" s="138">
        <v>0.15</v>
      </c>
      <c r="J34" s="137">
        <f>ROUND(((SUM(BF118:BF121))*I34),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2" t="s">
        <v>42</v>
      </c>
      <c r="F35" s="137">
        <f>ROUND((SUM(BG118:BG121)),  2)</f>
        <v>0</v>
      </c>
      <c r="G35" s="35"/>
      <c r="H35" s="35"/>
      <c r="I35" s="138">
        <v>0.21</v>
      </c>
      <c r="J35" s="137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2" t="s">
        <v>43</v>
      </c>
      <c r="F36" s="137">
        <f>ROUND((SUM(BH118:BH121)),  2)</f>
        <v>0</v>
      </c>
      <c r="G36" s="35"/>
      <c r="H36" s="35"/>
      <c r="I36" s="138">
        <v>0.15</v>
      </c>
      <c r="J36" s="137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2" t="s">
        <v>44</v>
      </c>
      <c r="F37" s="137">
        <f>ROUND((SUM(BI118:BI121)),  2)</f>
        <v>0</v>
      </c>
      <c r="G37" s="35"/>
      <c r="H37" s="35"/>
      <c r="I37" s="138">
        <v>0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23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9"/>
      <c r="D39" s="140" t="s">
        <v>45</v>
      </c>
      <c r="E39" s="141"/>
      <c r="F39" s="141"/>
      <c r="G39" s="142" t="s">
        <v>46</v>
      </c>
      <c r="H39" s="143" t="s">
        <v>47</v>
      </c>
      <c r="I39" s="144"/>
      <c r="J39" s="145">
        <f>SUM(J30:J37)</f>
        <v>0</v>
      </c>
      <c r="K39" s="146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16"/>
      <c r="L41" s="21"/>
    </row>
    <row r="42" spans="1:31" s="1" customFormat="1" ht="14.45" customHeight="1">
      <c r="B42" s="21"/>
      <c r="I42" s="116"/>
      <c r="L42" s="21"/>
    </row>
    <row r="43" spans="1:31" s="1" customFormat="1" ht="14.45" customHeight="1">
      <c r="B43" s="21"/>
      <c r="I43" s="116"/>
      <c r="L43" s="21"/>
    </row>
    <row r="44" spans="1:31" s="1" customFormat="1" ht="14.45" customHeight="1">
      <c r="B44" s="21"/>
      <c r="I44" s="116"/>
      <c r="L44" s="21"/>
    </row>
    <row r="45" spans="1:31" s="1" customFormat="1" ht="14.45" customHeight="1">
      <c r="B45" s="21"/>
      <c r="I45" s="116"/>
      <c r="L45" s="21"/>
    </row>
    <row r="46" spans="1:31" s="1" customFormat="1" ht="14.45" customHeight="1">
      <c r="B46" s="21"/>
      <c r="I46" s="116"/>
      <c r="L46" s="21"/>
    </row>
    <row r="47" spans="1:31" s="1" customFormat="1" ht="14.45" customHeight="1">
      <c r="B47" s="21"/>
      <c r="I47" s="116"/>
      <c r="L47" s="21"/>
    </row>
    <row r="48" spans="1:31" s="1" customFormat="1" ht="14.45" customHeight="1">
      <c r="B48" s="21"/>
      <c r="I48" s="116"/>
      <c r="L48" s="21"/>
    </row>
    <row r="49" spans="1:31" s="1" customFormat="1" ht="14.45" customHeight="1">
      <c r="B49" s="21"/>
      <c r="I49" s="116"/>
      <c r="L49" s="21"/>
    </row>
    <row r="50" spans="1:31" s="2" customFormat="1" ht="14.45" customHeight="1">
      <c r="B50" s="52"/>
      <c r="D50" s="147" t="s">
        <v>48</v>
      </c>
      <c r="E50" s="148"/>
      <c r="F50" s="148"/>
      <c r="G50" s="147" t="s">
        <v>49</v>
      </c>
      <c r="H50" s="148"/>
      <c r="I50" s="149"/>
      <c r="J50" s="148"/>
      <c r="K50" s="148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50" t="s">
        <v>50</v>
      </c>
      <c r="E61" s="151"/>
      <c r="F61" s="152" t="s">
        <v>51</v>
      </c>
      <c r="G61" s="150" t="s">
        <v>50</v>
      </c>
      <c r="H61" s="151"/>
      <c r="I61" s="153"/>
      <c r="J61" s="154" t="s">
        <v>51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7" t="s">
        <v>52</v>
      </c>
      <c r="E65" s="155"/>
      <c r="F65" s="155"/>
      <c r="G65" s="147" t="s">
        <v>53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50" t="s">
        <v>50</v>
      </c>
      <c r="E76" s="151"/>
      <c r="F76" s="152" t="s">
        <v>51</v>
      </c>
      <c r="G76" s="150" t="s">
        <v>50</v>
      </c>
      <c r="H76" s="151"/>
      <c r="I76" s="153"/>
      <c r="J76" s="154" t="s">
        <v>51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123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40" t="str">
        <f>E7</f>
        <v>Psí útulek Bety Ostrov - nové zázemí</v>
      </c>
      <c r="F85" s="341"/>
      <c r="G85" s="341"/>
      <c r="H85" s="341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121</v>
      </c>
      <c r="D86" s="37"/>
      <c r="E86" s="37"/>
      <c r="F86" s="37"/>
      <c r="G86" s="37"/>
      <c r="H86" s="37"/>
      <c r="I86" s="123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8" t="str">
        <f>E9</f>
        <v>03 - silnoproudá elektrotechnika</v>
      </c>
      <c r="F87" s="342"/>
      <c r="G87" s="342"/>
      <c r="H87" s="342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 xml:space="preserve"> </v>
      </c>
      <c r="G89" s="37"/>
      <c r="H89" s="37"/>
      <c r="I89" s="124" t="s">
        <v>21</v>
      </c>
      <c r="J89" s="67" t="str">
        <f>IF(J12="","",J12)</f>
        <v>13. 8. 2019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27.95" customHeight="1">
      <c r="A91" s="35"/>
      <c r="B91" s="36"/>
      <c r="C91" s="30" t="s">
        <v>23</v>
      </c>
      <c r="D91" s="37"/>
      <c r="E91" s="37"/>
      <c r="F91" s="28" t="str">
        <f>E15</f>
        <v>Město Ostrov</v>
      </c>
      <c r="G91" s="37"/>
      <c r="H91" s="37"/>
      <c r="I91" s="124" t="s">
        <v>29</v>
      </c>
      <c r="J91" s="33" t="str">
        <f>E21</f>
        <v>Ing.Vladislav Skoček, Ostrov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7.95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124" t="s">
        <v>32</v>
      </c>
      <c r="J92" s="33" t="str">
        <f>E24</f>
        <v>Neubauerová Soňa, SK-Projekt Ostrov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23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63" t="s">
        <v>124</v>
      </c>
      <c r="D94" s="164"/>
      <c r="E94" s="164"/>
      <c r="F94" s="164"/>
      <c r="G94" s="164"/>
      <c r="H94" s="164"/>
      <c r="I94" s="165"/>
      <c r="J94" s="166" t="s">
        <v>125</v>
      </c>
      <c r="K94" s="16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7" t="s">
        <v>126</v>
      </c>
      <c r="D96" s="37"/>
      <c r="E96" s="37"/>
      <c r="F96" s="37"/>
      <c r="G96" s="37"/>
      <c r="H96" s="37"/>
      <c r="I96" s="123"/>
      <c r="J96" s="85">
        <f>J118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127</v>
      </c>
    </row>
    <row r="97" spans="1:31" s="9" customFormat="1" ht="24.95" customHeight="1">
      <c r="B97" s="168"/>
      <c r="C97" s="169"/>
      <c r="D97" s="170" t="s">
        <v>1006</v>
      </c>
      <c r="E97" s="171"/>
      <c r="F97" s="171"/>
      <c r="G97" s="171"/>
      <c r="H97" s="171"/>
      <c r="I97" s="172"/>
      <c r="J97" s="173">
        <f>J119</f>
        <v>0</v>
      </c>
      <c r="K97" s="169"/>
      <c r="L97" s="174"/>
    </row>
    <row r="98" spans="1:31" s="10" customFormat="1" ht="19.899999999999999" customHeight="1">
      <c r="B98" s="175"/>
      <c r="C98" s="105"/>
      <c r="D98" s="176" t="s">
        <v>1237</v>
      </c>
      <c r="E98" s="177"/>
      <c r="F98" s="177"/>
      <c r="G98" s="177"/>
      <c r="H98" s="177"/>
      <c r="I98" s="178"/>
      <c r="J98" s="179">
        <f>J120</f>
        <v>0</v>
      </c>
      <c r="K98" s="105"/>
      <c r="L98" s="180"/>
    </row>
    <row r="99" spans="1:31" s="2" customFormat="1" ht="21.75" customHeight="1">
      <c r="A99" s="35"/>
      <c r="B99" s="36"/>
      <c r="C99" s="37"/>
      <c r="D99" s="37"/>
      <c r="E99" s="37"/>
      <c r="F99" s="37"/>
      <c r="G99" s="37"/>
      <c r="H99" s="37"/>
      <c r="I99" s="123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31" s="2" customFormat="1" ht="6.95" customHeight="1">
      <c r="A100" s="35"/>
      <c r="B100" s="55"/>
      <c r="C100" s="56"/>
      <c r="D100" s="56"/>
      <c r="E100" s="56"/>
      <c r="F100" s="56"/>
      <c r="G100" s="56"/>
      <c r="H100" s="56"/>
      <c r="I100" s="159"/>
      <c r="J100" s="56"/>
      <c r="K100" s="56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pans="1:31" s="2" customFormat="1" ht="6.95" customHeight="1">
      <c r="A104" s="35"/>
      <c r="B104" s="57"/>
      <c r="C104" s="58"/>
      <c r="D104" s="58"/>
      <c r="E104" s="58"/>
      <c r="F104" s="58"/>
      <c r="G104" s="58"/>
      <c r="H104" s="58"/>
      <c r="I104" s="162"/>
      <c r="J104" s="58"/>
      <c r="K104" s="58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24.95" customHeight="1">
      <c r="A105" s="35"/>
      <c r="B105" s="36"/>
      <c r="C105" s="24" t="s">
        <v>152</v>
      </c>
      <c r="D105" s="37"/>
      <c r="E105" s="37"/>
      <c r="F105" s="37"/>
      <c r="G105" s="37"/>
      <c r="H105" s="37"/>
      <c r="I105" s="123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36"/>
      <c r="C106" s="37"/>
      <c r="D106" s="37"/>
      <c r="E106" s="37"/>
      <c r="F106" s="37"/>
      <c r="G106" s="37"/>
      <c r="H106" s="37"/>
      <c r="I106" s="123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2" customHeight="1">
      <c r="A107" s="35"/>
      <c r="B107" s="36"/>
      <c r="C107" s="30" t="s">
        <v>15</v>
      </c>
      <c r="D107" s="37"/>
      <c r="E107" s="37"/>
      <c r="F107" s="37"/>
      <c r="G107" s="37"/>
      <c r="H107" s="37"/>
      <c r="I107" s="123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6.5" customHeight="1">
      <c r="A108" s="35"/>
      <c r="B108" s="36"/>
      <c r="C108" s="37"/>
      <c r="D108" s="37"/>
      <c r="E108" s="340" t="str">
        <f>E7</f>
        <v>Psí útulek Bety Ostrov - nové zázemí</v>
      </c>
      <c r="F108" s="341"/>
      <c r="G108" s="341"/>
      <c r="H108" s="341"/>
      <c r="I108" s="123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121</v>
      </c>
      <c r="D109" s="37"/>
      <c r="E109" s="37"/>
      <c r="F109" s="37"/>
      <c r="G109" s="37"/>
      <c r="H109" s="37"/>
      <c r="I109" s="123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308" t="str">
        <f>E9</f>
        <v>03 - silnoproudá elektrotechnika</v>
      </c>
      <c r="F110" s="342"/>
      <c r="G110" s="342"/>
      <c r="H110" s="342"/>
      <c r="I110" s="123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123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19</v>
      </c>
      <c r="D112" s="37"/>
      <c r="E112" s="37"/>
      <c r="F112" s="28" t="str">
        <f>F12</f>
        <v xml:space="preserve"> </v>
      </c>
      <c r="G112" s="37"/>
      <c r="H112" s="37"/>
      <c r="I112" s="124" t="s">
        <v>21</v>
      </c>
      <c r="J112" s="67" t="str">
        <f>IF(J12="","",J12)</f>
        <v>13. 8. 2019</v>
      </c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123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27.95" customHeight="1">
      <c r="A114" s="35"/>
      <c r="B114" s="36"/>
      <c r="C114" s="30" t="s">
        <v>23</v>
      </c>
      <c r="D114" s="37"/>
      <c r="E114" s="37"/>
      <c r="F114" s="28" t="str">
        <f>E15</f>
        <v>Město Ostrov</v>
      </c>
      <c r="G114" s="37"/>
      <c r="H114" s="37"/>
      <c r="I114" s="124" t="s">
        <v>29</v>
      </c>
      <c r="J114" s="33" t="str">
        <f>E21</f>
        <v>Ing.Vladislav Skoček, Ostrov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27.95" customHeight="1">
      <c r="A115" s="35"/>
      <c r="B115" s="36"/>
      <c r="C115" s="30" t="s">
        <v>27</v>
      </c>
      <c r="D115" s="37"/>
      <c r="E115" s="37"/>
      <c r="F115" s="28" t="str">
        <f>IF(E18="","",E18)</f>
        <v>Vyplň údaj</v>
      </c>
      <c r="G115" s="37"/>
      <c r="H115" s="37"/>
      <c r="I115" s="124" t="s">
        <v>32</v>
      </c>
      <c r="J115" s="33" t="str">
        <f>E24</f>
        <v>Neubauerová Soňa, SK-Projekt Ostrov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0.35" customHeight="1">
      <c r="A116" s="35"/>
      <c r="B116" s="36"/>
      <c r="C116" s="37"/>
      <c r="D116" s="37"/>
      <c r="E116" s="37"/>
      <c r="F116" s="37"/>
      <c r="G116" s="37"/>
      <c r="H116" s="37"/>
      <c r="I116" s="123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11" customFormat="1" ht="29.25" customHeight="1">
      <c r="A117" s="181"/>
      <c r="B117" s="182"/>
      <c r="C117" s="183" t="s">
        <v>153</v>
      </c>
      <c r="D117" s="184" t="s">
        <v>60</v>
      </c>
      <c r="E117" s="184" t="s">
        <v>56</v>
      </c>
      <c r="F117" s="184" t="s">
        <v>57</v>
      </c>
      <c r="G117" s="184" t="s">
        <v>154</v>
      </c>
      <c r="H117" s="184" t="s">
        <v>155</v>
      </c>
      <c r="I117" s="185" t="s">
        <v>156</v>
      </c>
      <c r="J117" s="186" t="s">
        <v>125</v>
      </c>
      <c r="K117" s="187" t="s">
        <v>157</v>
      </c>
      <c r="L117" s="188"/>
      <c r="M117" s="76" t="s">
        <v>1</v>
      </c>
      <c r="N117" s="77" t="s">
        <v>39</v>
      </c>
      <c r="O117" s="77" t="s">
        <v>158</v>
      </c>
      <c r="P117" s="77" t="s">
        <v>159</v>
      </c>
      <c r="Q117" s="77" t="s">
        <v>160</v>
      </c>
      <c r="R117" s="77" t="s">
        <v>161</v>
      </c>
      <c r="S117" s="77" t="s">
        <v>162</v>
      </c>
      <c r="T117" s="78" t="s">
        <v>163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pans="1:65" s="2" customFormat="1" ht="22.9" customHeight="1">
      <c r="A118" s="35"/>
      <c r="B118" s="36"/>
      <c r="C118" s="83" t="s">
        <v>164</v>
      </c>
      <c r="D118" s="37"/>
      <c r="E118" s="37"/>
      <c r="F118" s="37"/>
      <c r="G118" s="37"/>
      <c r="H118" s="37"/>
      <c r="I118" s="123"/>
      <c r="J118" s="189">
        <f>BK118</f>
        <v>0</v>
      </c>
      <c r="K118" s="37"/>
      <c r="L118" s="40"/>
      <c r="M118" s="79"/>
      <c r="N118" s="190"/>
      <c r="O118" s="80"/>
      <c r="P118" s="191">
        <f>P119</f>
        <v>0</v>
      </c>
      <c r="Q118" s="80"/>
      <c r="R118" s="191">
        <f>R119</f>
        <v>0</v>
      </c>
      <c r="S118" s="80"/>
      <c r="T118" s="192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74</v>
      </c>
      <c r="AU118" s="18" t="s">
        <v>127</v>
      </c>
      <c r="BK118" s="193">
        <f>BK119</f>
        <v>0</v>
      </c>
    </row>
    <row r="119" spans="1:65" s="12" customFormat="1" ht="25.9" customHeight="1">
      <c r="B119" s="194"/>
      <c r="C119" s="195"/>
      <c r="D119" s="196" t="s">
        <v>74</v>
      </c>
      <c r="E119" s="197" t="s">
        <v>245</v>
      </c>
      <c r="F119" s="197" t="s">
        <v>1217</v>
      </c>
      <c r="G119" s="195"/>
      <c r="H119" s="195"/>
      <c r="I119" s="198"/>
      <c r="J119" s="199">
        <f>BK119</f>
        <v>0</v>
      </c>
      <c r="K119" s="195"/>
      <c r="L119" s="200"/>
      <c r="M119" s="201"/>
      <c r="N119" s="202"/>
      <c r="O119" s="202"/>
      <c r="P119" s="203">
        <f>P120</f>
        <v>0</v>
      </c>
      <c r="Q119" s="202"/>
      <c r="R119" s="203">
        <f>R120</f>
        <v>0</v>
      </c>
      <c r="S119" s="202"/>
      <c r="T119" s="204">
        <f>T120</f>
        <v>0</v>
      </c>
      <c r="AR119" s="205" t="s">
        <v>183</v>
      </c>
      <c r="AT119" s="206" t="s">
        <v>74</v>
      </c>
      <c r="AU119" s="206" t="s">
        <v>75</v>
      </c>
      <c r="AY119" s="205" t="s">
        <v>167</v>
      </c>
      <c r="BK119" s="207">
        <f>BK120</f>
        <v>0</v>
      </c>
    </row>
    <row r="120" spans="1:65" s="12" customFormat="1" ht="22.9" customHeight="1">
      <c r="B120" s="194"/>
      <c r="C120" s="195"/>
      <c r="D120" s="196" t="s">
        <v>74</v>
      </c>
      <c r="E120" s="208" t="s">
        <v>1238</v>
      </c>
      <c r="F120" s="208" t="s">
        <v>1239</v>
      </c>
      <c r="G120" s="195"/>
      <c r="H120" s="195"/>
      <c r="I120" s="198"/>
      <c r="J120" s="209">
        <f>BK120</f>
        <v>0</v>
      </c>
      <c r="K120" s="195"/>
      <c r="L120" s="200"/>
      <c r="M120" s="201"/>
      <c r="N120" s="202"/>
      <c r="O120" s="202"/>
      <c r="P120" s="203">
        <f>P121</f>
        <v>0</v>
      </c>
      <c r="Q120" s="202"/>
      <c r="R120" s="203">
        <f>R121</f>
        <v>0</v>
      </c>
      <c r="S120" s="202"/>
      <c r="T120" s="204">
        <f>T121</f>
        <v>0</v>
      </c>
      <c r="AR120" s="205" t="s">
        <v>183</v>
      </c>
      <c r="AT120" s="206" t="s">
        <v>74</v>
      </c>
      <c r="AU120" s="206" t="s">
        <v>83</v>
      </c>
      <c r="AY120" s="205" t="s">
        <v>167</v>
      </c>
      <c r="BK120" s="207">
        <f>BK121</f>
        <v>0</v>
      </c>
    </row>
    <row r="121" spans="1:65" s="2" customFormat="1" ht="24" customHeight="1">
      <c r="A121" s="35"/>
      <c r="B121" s="36"/>
      <c r="C121" s="210" t="s">
        <v>83</v>
      </c>
      <c r="D121" s="210" t="s">
        <v>169</v>
      </c>
      <c r="E121" s="211" t="s">
        <v>1240</v>
      </c>
      <c r="F121" s="212" t="s">
        <v>1241</v>
      </c>
      <c r="G121" s="213" t="s">
        <v>1242</v>
      </c>
      <c r="H121" s="214">
        <v>1</v>
      </c>
      <c r="I121" s="215"/>
      <c r="J121" s="214">
        <f>ROUND(I121*H121,2)</f>
        <v>0</v>
      </c>
      <c r="K121" s="216"/>
      <c r="L121" s="40"/>
      <c r="M121" s="280" t="s">
        <v>1</v>
      </c>
      <c r="N121" s="281" t="s">
        <v>40</v>
      </c>
      <c r="O121" s="282"/>
      <c r="P121" s="283">
        <f>O121*H121</f>
        <v>0</v>
      </c>
      <c r="Q121" s="283">
        <v>0</v>
      </c>
      <c r="R121" s="283">
        <f>Q121*H121</f>
        <v>0</v>
      </c>
      <c r="S121" s="283">
        <v>0</v>
      </c>
      <c r="T121" s="28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1" t="s">
        <v>555</v>
      </c>
      <c r="AT121" s="221" t="s">
        <v>169</v>
      </c>
      <c r="AU121" s="221" t="s">
        <v>85</v>
      </c>
      <c r="AY121" s="18" t="s">
        <v>167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8" t="s">
        <v>83</v>
      </c>
      <c r="BK121" s="222">
        <f>ROUND(I121*H121,2)</f>
        <v>0</v>
      </c>
      <c r="BL121" s="18" t="s">
        <v>555</v>
      </c>
      <c r="BM121" s="221" t="s">
        <v>1243</v>
      </c>
    </row>
    <row r="122" spans="1:65" s="2" customFormat="1" ht="6.95" customHeight="1">
      <c r="A122" s="35"/>
      <c r="B122" s="55"/>
      <c r="C122" s="56"/>
      <c r="D122" s="56"/>
      <c r="E122" s="56"/>
      <c r="F122" s="56"/>
      <c r="G122" s="56"/>
      <c r="H122" s="56"/>
      <c r="I122" s="159"/>
      <c r="J122" s="56"/>
      <c r="K122" s="56"/>
      <c r="L122" s="40"/>
      <c r="M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</sheetData>
  <sheetProtection algorithmName="SHA-512" hashValue="R4mOUwRvASr9FfBJzeA/m0q//rbrM9+2jCOxqc06u3NunNex8jEJzrZoUqbspQYigFf6k7v81xmtoCk15I42bA==" saltValue="BfZ6QU12oZyP1jXhGhAc+MxIlOZvbenXNWTopUO2fx5XUsHrMVWk9g0D2NQzJE7m6/VILH85OF6Ds7k8HI7QUg==" spinCount="100000" sheet="1" objects="1" scenarios="1" formatColumns="0" formatRows="0" autoFilter="0"/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6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98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85</v>
      </c>
    </row>
    <row r="4" spans="1:46" s="1" customFormat="1" ht="24.95" customHeight="1">
      <c r="B4" s="21"/>
      <c r="D4" s="120" t="s">
        <v>120</v>
      </c>
      <c r="I4" s="116"/>
      <c r="L4" s="21"/>
      <c r="M4" s="121" t="s">
        <v>10</v>
      </c>
      <c r="AT4" s="18" t="s">
        <v>4</v>
      </c>
    </row>
    <row r="5" spans="1:46" s="1" customFormat="1" ht="6.95" customHeight="1">
      <c r="B5" s="21"/>
      <c r="I5" s="116"/>
      <c r="L5" s="21"/>
    </row>
    <row r="6" spans="1:46" s="1" customFormat="1" ht="12" customHeight="1">
      <c r="B6" s="21"/>
      <c r="D6" s="122" t="s">
        <v>15</v>
      </c>
      <c r="I6" s="116"/>
      <c r="L6" s="21"/>
    </row>
    <row r="7" spans="1:46" s="1" customFormat="1" ht="16.5" customHeight="1">
      <c r="B7" s="21"/>
      <c r="E7" s="333" t="str">
        <f>'Rekapitulace stavby'!K6</f>
        <v>Psí útulek Bety Ostrov - nové zázemí</v>
      </c>
      <c r="F7" s="334"/>
      <c r="G7" s="334"/>
      <c r="H7" s="334"/>
      <c r="I7" s="116"/>
      <c r="L7" s="21"/>
    </row>
    <row r="8" spans="1:46" s="1" customFormat="1" ht="12" customHeight="1">
      <c r="B8" s="21"/>
      <c r="D8" s="122" t="s">
        <v>121</v>
      </c>
      <c r="I8" s="116"/>
      <c r="L8" s="21"/>
    </row>
    <row r="9" spans="1:46" s="2" customFormat="1" ht="16.5" customHeight="1">
      <c r="A9" s="35"/>
      <c r="B9" s="40"/>
      <c r="C9" s="35"/>
      <c r="D9" s="35"/>
      <c r="E9" s="333" t="s">
        <v>1244</v>
      </c>
      <c r="F9" s="336"/>
      <c r="G9" s="336"/>
      <c r="H9" s="336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2" t="s">
        <v>1245</v>
      </c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35" t="s">
        <v>1246</v>
      </c>
      <c r="F11" s="336"/>
      <c r="G11" s="336"/>
      <c r="H11" s="336"/>
      <c r="I11" s="123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123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2" t="s">
        <v>17</v>
      </c>
      <c r="E13" s="35"/>
      <c r="F13" s="111" t="s">
        <v>1</v>
      </c>
      <c r="G13" s="35"/>
      <c r="H13" s="35"/>
      <c r="I13" s="124" t="s">
        <v>18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19</v>
      </c>
      <c r="E14" s="35"/>
      <c r="F14" s="111" t="s">
        <v>20</v>
      </c>
      <c r="G14" s="35"/>
      <c r="H14" s="35"/>
      <c r="I14" s="124" t="s">
        <v>21</v>
      </c>
      <c r="J14" s="125" t="str">
        <f>'Rekapitulace stavby'!AN8</f>
        <v>13. 8. 2019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23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2" t="s">
        <v>23</v>
      </c>
      <c r="E16" s="35"/>
      <c r="F16" s="35"/>
      <c r="G16" s="35"/>
      <c r="H16" s="35"/>
      <c r="I16" s="124" t="s">
        <v>24</v>
      </c>
      <c r="J16" s="111" t="str">
        <f>IF('Rekapitulace stavby'!AN10="","",'Rekapitulace stavby'!AN10)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tr">
        <f>IF('Rekapitulace stavby'!E11="","",'Rekapitulace stavby'!E11)</f>
        <v>Město Ostrov</v>
      </c>
      <c r="F17" s="35"/>
      <c r="G17" s="35"/>
      <c r="H17" s="35"/>
      <c r="I17" s="124" t="s">
        <v>26</v>
      </c>
      <c r="J17" s="111" t="str">
        <f>IF('Rekapitulace stavby'!AN11="","",'Rekapitulace stavby'!AN11)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23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2" t="s">
        <v>27</v>
      </c>
      <c r="E19" s="35"/>
      <c r="F19" s="35"/>
      <c r="G19" s="35"/>
      <c r="H19" s="35"/>
      <c r="I19" s="124" t="s">
        <v>24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37" t="str">
        <f>'Rekapitulace stavby'!E14</f>
        <v>Vyplň údaj</v>
      </c>
      <c r="F20" s="338"/>
      <c r="G20" s="338"/>
      <c r="H20" s="338"/>
      <c r="I20" s="124" t="s">
        <v>26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23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2" t="s">
        <v>29</v>
      </c>
      <c r="E22" s="35"/>
      <c r="F22" s="35"/>
      <c r="G22" s="35"/>
      <c r="H22" s="35"/>
      <c r="I22" s="124" t="s">
        <v>24</v>
      </c>
      <c r="J22" s="111" t="str">
        <f>IF('Rekapitulace stavby'!AN16="","",'Rekapitulace stavby'!AN16)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tr">
        <f>IF('Rekapitulace stavby'!E17="","",'Rekapitulace stavby'!E17)</f>
        <v>Ing.Vladislav Skoček, Ostrov</v>
      </c>
      <c r="F23" s="35"/>
      <c r="G23" s="35"/>
      <c r="H23" s="35"/>
      <c r="I23" s="124" t="s">
        <v>26</v>
      </c>
      <c r="J23" s="111" t="str">
        <f>IF('Rekapitulace stavby'!AN17="","",'Rekapitulace stavby'!AN17)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23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2" t="s">
        <v>32</v>
      </c>
      <c r="E25" s="35"/>
      <c r="F25" s="35"/>
      <c r="G25" s="35"/>
      <c r="H25" s="35"/>
      <c r="I25" s="124" t="s">
        <v>24</v>
      </c>
      <c r="J25" s="111" t="str">
        <f>IF('Rekapitulace stavby'!AN19="","",'Rekapitulace stavby'!AN19)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stavby'!E20="","",'Rekapitulace stavby'!E20)</f>
        <v>Neubauerová Soňa, SK-Projekt Ostrov</v>
      </c>
      <c r="F26" s="35"/>
      <c r="G26" s="35"/>
      <c r="H26" s="35"/>
      <c r="I26" s="124" t="s">
        <v>26</v>
      </c>
      <c r="J26" s="111" t="str">
        <f>IF('Rekapitulace stavby'!AN20="","",'Rekapitulace stavby'!AN20)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23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2" t="s">
        <v>34</v>
      </c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6"/>
      <c r="B29" s="127"/>
      <c r="C29" s="126"/>
      <c r="D29" s="126"/>
      <c r="E29" s="339" t="s">
        <v>1</v>
      </c>
      <c r="F29" s="339"/>
      <c r="G29" s="339"/>
      <c r="H29" s="339"/>
      <c r="I29" s="128"/>
      <c r="J29" s="126"/>
      <c r="K29" s="126"/>
      <c r="L29" s="129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23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32" t="s">
        <v>35</v>
      </c>
      <c r="E32" s="35"/>
      <c r="F32" s="35"/>
      <c r="G32" s="35"/>
      <c r="H32" s="35"/>
      <c r="I32" s="123"/>
      <c r="J32" s="133">
        <f>ROUND(J126,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30"/>
      <c r="E33" s="130"/>
      <c r="F33" s="130"/>
      <c r="G33" s="130"/>
      <c r="H33" s="130"/>
      <c r="I33" s="131"/>
      <c r="J33" s="130"/>
      <c r="K33" s="130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34" t="s">
        <v>37</v>
      </c>
      <c r="G34" s="35"/>
      <c r="H34" s="35"/>
      <c r="I34" s="135" t="s">
        <v>36</v>
      </c>
      <c r="J34" s="134" t="s">
        <v>38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6" t="s">
        <v>39</v>
      </c>
      <c r="E35" s="122" t="s">
        <v>40</v>
      </c>
      <c r="F35" s="137">
        <f>ROUND((SUM(BE126:BE186)),  2)</f>
        <v>0</v>
      </c>
      <c r="G35" s="35"/>
      <c r="H35" s="35"/>
      <c r="I35" s="138">
        <v>0.21</v>
      </c>
      <c r="J35" s="137">
        <f>ROUND(((SUM(BE126:BE186))*I35),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2" t="s">
        <v>41</v>
      </c>
      <c r="F36" s="137">
        <f>ROUND((SUM(BF126:BF186)),  2)</f>
        <v>0</v>
      </c>
      <c r="G36" s="35"/>
      <c r="H36" s="35"/>
      <c r="I36" s="138">
        <v>0.15</v>
      </c>
      <c r="J36" s="137">
        <f>ROUND(((SUM(BF126:BF186))*I36),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2" t="s">
        <v>42</v>
      </c>
      <c r="F37" s="137">
        <f>ROUND((SUM(BG126:BG186)),  2)</f>
        <v>0</v>
      </c>
      <c r="G37" s="35"/>
      <c r="H37" s="35"/>
      <c r="I37" s="138">
        <v>0.21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2" t="s">
        <v>43</v>
      </c>
      <c r="F38" s="137">
        <f>ROUND((SUM(BH126:BH186)),  2)</f>
        <v>0</v>
      </c>
      <c r="G38" s="35"/>
      <c r="H38" s="35"/>
      <c r="I38" s="138">
        <v>0.15</v>
      </c>
      <c r="J38" s="137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2" t="s">
        <v>44</v>
      </c>
      <c r="F39" s="137">
        <f>ROUND((SUM(BI126:BI186)),  2)</f>
        <v>0</v>
      </c>
      <c r="G39" s="35"/>
      <c r="H39" s="35"/>
      <c r="I39" s="138">
        <v>0</v>
      </c>
      <c r="J39" s="137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9"/>
      <c r="D41" s="140" t="s">
        <v>45</v>
      </c>
      <c r="E41" s="141"/>
      <c r="F41" s="141"/>
      <c r="G41" s="142" t="s">
        <v>46</v>
      </c>
      <c r="H41" s="143" t="s">
        <v>47</v>
      </c>
      <c r="I41" s="144"/>
      <c r="J41" s="145">
        <f>SUM(J32:J39)</f>
        <v>0</v>
      </c>
      <c r="K41" s="146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123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I43" s="116"/>
      <c r="L43" s="21"/>
    </row>
    <row r="44" spans="1:31" s="1" customFormat="1" ht="14.45" customHeight="1">
      <c r="B44" s="21"/>
      <c r="I44" s="116"/>
      <c r="L44" s="21"/>
    </row>
    <row r="45" spans="1:31" s="1" customFormat="1" ht="14.45" customHeight="1">
      <c r="B45" s="21"/>
      <c r="I45" s="116"/>
      <c r="L45" s="21"/>
    </row>
    <row r="46" spans="1:31" s="1" customFormat="1" ht="14.45" customHeight="1">
      <c r="B46" s="21"/>
      <c r="I46" s="116"/>
      <c r="L46" s="21"/>
    </row>
    <row r="47" spans="1:31" s="1" customFormat="1" ht="14.45" customHeight="1">
      <c r="B47" s="21"/>
      <c r="I47" s="116"/>
      <c r="L47" s="21"/>
    </row>
    <row r="48" spans="1:31" s="1" customFormat="1" ht="14.45" customHeight="1">
      <c r="B48" s="21"/>
      <c r="I48" s="116"/>
      <c r="L48" s="21"/>
    </row>
    <row r="49" spans="1:31" s="1" customFormat="1" ht="14.45" customHeight="1">
      <c r="B49" s="21"/>
      <c r="I49" s="116"/>
      <c r="L49" s="21"/>
    </row>
    <row r="50" spans="1:31" s="2" customFormat="1" ht="14.45" customHeight="1">
      <c r="B50" s="52"/>
      <c r="D50" s="147" t="s">
        <v>48</v>
      </c>
      <c r="E50" s="148"/>
      <c r="F50" s="148"/>
      <c r="G50" s="147" t="s">
        <v>49</v>
      </c>
      <c r="H50" s="148"/>
      <c r="I50" s="149"/>
      <c r="J50" s="148"/>
      <c r="K50" s="148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50" t="s">
        <v>50</v>
      </c>
      <c r="E61" s="151"/>
      <c r="F61" s="152" t="s">
        <v>51</v>
      </c>
      <c r="G61" s="150" t="s">
        <v>50</v>
      </c>
      <c r="H61" s="151"/>
      <c r="I61" s="153"/>
      <c r="J61" s="154" t="s">
        <v>51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7" t="s">
        <v>52</v>
      </c>
      <c r="E65" s="155"/>
      <c r="F65" s="155"/>
      <c r="G65" s="147" t="s">
        <v>53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50" t="s">
        <v>50</v>
      </c>
      <c r="E76" s="151"/>
      <c r="F76" s="152" t="s">
        <v>51</v>
      </c>
      <c r="G76" s="150" t="s">
        <v>50</v>
      </c>
      <c r="H76" s="151"/>
      <c r="I76" s="153"/>
      <c r="J76" s="154" t="s">
        <v>51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123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40" t="str">
        <f>E7</f>
        <v>Psí útulek Bety Ostrov - nové zázemí</v>
      </c>
      <c r="F85" s="341"/>
      <c r="G85" s="341"/>
      <c r="H85" s="341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121</v>
      </c>
      <c r="D86" s="23"/>
      <c r="E86" s="23"/>
      <c r="F86" s="23"/>
      <c r="G86" s="23"/>
      <c r="H86" s="23"/>
      <c r="I86" s="116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40" t="s">
        <v>1244</v>
      </c>
      <c r="F87" s="342"/>
      <c r="G87" s="342"/>
      <c r="H87" s="342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1245</v>
      </c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08" t="str">
        <f>E11</f>
        <v>04-01 - Vnitřní kanalizace</v>
      </c>
      <c r="F89" s="342"/>
      <c r="G89" s="342"/>
      <c r="H89" s="342"/>
      <c r="I89" s="123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19</v>
      </c>
      <c r="D91" s="37"/>
      <c r="E91" s="37"/>
      <c r="F91" s="28" t="str">
        <f>F14</f>
        <v xml:space="preserve"> </v>
      </c>
      <c r="G91" s="37"/>
      <c r="H91" s="37"/>
      <c r="I91" s="124" t="s">
        <v>21</v>
      </c>
      <c r="J91" s="67" t="str">
        <f>IF(J14="","",J14)</f>
        <v>13. 8. 2019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123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27.95" customHeight="1">
      <c r="A93" s="35"/>
      <c r="B93" s="36"/>
      <c r="C93" s="30" t="s">
        <v>23</v>
      </c>
      <c r="D93" s="37"/>
      <c r="E93" s="37"/>
      <c r="F93" s="28" t="str">
        <f>E17</f>
        <v>Město Ostrov</v>
      </c>
      <c r="G93" s="37"/>
      <c r="H93" s="37"/>
      <c r="I93" s="124" t="s">
        <v>29</v>
      </c>
      <c r="J93" s="33" t="str">
        <f>E23</f>
        <v>Ing.Vladislav Skoček, Ostrov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27.95" customHeight="1">
      <c r="A94" s="35"/>
      <c r="B94" s="36"/>
      <c r="C94" s="30" t="s">
        <v>27</v>
      </c>
      <c r="D94" s="37"/>
      <c r="E94" s="37"/>
      <c r="F94" s="28" t="str">
        <f>IF(E20="","",E20)</f>
        <v>Vyplň údaj</v>
      </c>
      <c r="G94" s="37"/>
      <c r="H94" s="37"/>
      <c r="I94" s="124" t="s">
        <v>32</v>
      </c>
      <c r="J94" s="33" t="str">
        <f>E26</f>
        <v>Neubauerová Soňa, SK-Projekt Ostrov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63" t="s">
        <v>124</v>
      </c>
      <c r="D96" s="164"/>
      <c r="E96" s="164"/>
      <c r="F96" s="164"/>
      <c r="G96" s="164"/>
      <c r="H96" s="164"/>
      <c r="I96" s="165"/>
      <c r="J96" s="166" t="s">
        <v>125</v>
      </c>
      <c r="K96" s="16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123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67" t="s">
        <v>126</v>
      </c>
      <c r="D98" s="37"/>
      <c r="E98" s="37"/>
      <c r="F98" s="37"/>
      <c r="G98" s="37"/>
      <c r="H98" s="37"/>
      <c r="I98" s="123"/>
      <c r="J98" s="85">
        <f>J126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127</v>
      </c>
    </row>
    <row r="99" spans="1:47" s="9" customFormat="1" ht="24.95" customHeight="1">
      <c r="B99" s="168"/>
      <c r="C99" s="169"/>
      <c r="D99" s="170" t="s">
        <v>128</v>
      </c>
      <c r="E99" s="171"/>
      <c r="F99" s="171"/>
      <c r="G99" s="171"/>
      <c r="H99" s="171"/>
      <c r="I99" s="172"/>
      <c r="J99" s="173">
        <f>J127</f>
        <v>0</v>
      </c>
      <c r="K99" s="169"/>
      <c r="L99" s="174"/>
    </row>
    <row r="100" spans="1:47" s="10" customFormat="1" ht="19.899999999999999" customHeight="1">
      <c r="B100" s="175"/>
      <c r="C100" s="105"/>
      <c r="D100" s="176" t="s">
        <v>129</v>
      </c>
      <c r="E100" s="177"/>
      <c r="F100" s="177"/>
      <c r="G100" s="177"/>
      <c r="H100" s="177"/>
      <c r="I100" s="178"/>
      <c r="J100" s="179">
        <f>J128</f>
        <v>0</v>
      </c>
      <c r="K100" s="105"/>
      <c r="L100" s="180"/>
    </row>
    <row r="101" spans="1:47" s="10" customFormat="1" ht="19.899999999999999" customHeight="1">
      <c r="B101" s="175"/>
      <c r="C101" s="105"/>
      <c r="D101" s="176" t="s">
        <v>132</v>
      </c>
      <c r="E101" s="177"/>
      <c r="F101" s="177"/>
      <c r="G101" s="177"/>
      <c r="H101" s="177"/>
      <c r="I101" s="178"/>
      <c r="J101" s="179">
        <f>J160</f>
        <v>0</v>
      </c>
      <c r="K101" s="105"/>
      <c r="L101" s="180"/>
    </row>
    <row r="102" spans="1:47" s="10" customFormat="1" ht="19.899999999999999" customHeight="1">
      <c r="B102" s="175"/>
      <c r="C102" s="105"/>
      <c r="D102" s="176" t="s">
        <v>1247</v>
      </c>
      <c r="E102" s="177"/>
      <c r="F102" s="177"/>
      <c r="G102" s="177"/>
      <c r="H102" s="177"/>
      <c r="I102" s="178"/>
      <c r="J102" s="179">
        <f>J165</f>
        <v>0</v>
      </c>
      <c r="K102" s="105"/>
      <c r="L102" s="180"/>
    </row>
    <row r="103" spans="1:47" s="9" customFormat="1" ht="24.95" customHeight="1">
      <c r="B103" s="168"/>
      <c r="C103" s="169"/>
      <c r="D103" s="170" t="s">
        <v>140</v>
      </c>
      <c r="E103" s="171"/>
      <c r="F103" s="171"/>
      <c r="G103" s="171"/>
      <c r="H103" s="171"/>
      <c r="I103" s="172"/>
      <c r="J103" s="173">
        <f>J167</f>
        <v>0</v>
      </c>
      <c r="K103" s="169"/>
      <c r="L103" s="174"/>
    </row>
    <row r="104" spans="1:47" s="10" customFormat="1" ht="19.899999999999999" customHeight="1">
      <c r="B104" s="175"/>
      <c r="C104" s="105"/>
      <c r="D104" s="176" t="s">
        <v>1248</v>
      </c>
      <c r="E104" s="177"/>
      <c r="F104" s="177"/>
      <c r="G104" s="177"/>
      <c r="H104" s="177"/>
      <c r="I104" s="178"/>
      <c r="J104" s="179">
        <f>J168</f>
        <v>0</v>
      </c>
      <c r="K104" s="105"/>
      <c r="L104" s="180"/>
    </row>
    <row r="105" spans="1:47" s="2" customFormat="1" ht="21.75" customHeight="1">
      <c r="A105" s="35"/>
      <c r="B105" s="36"/>
      <c r="C105" s="37"/>
      <c r="D105" s="37"/>
      <c r="E105" s="37"/>
      <c r="F105" s="37"/>
      <c r="G105" s="37"/>
      <c r="H105" s="37"/>
      <c r="I105" s="123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47" s="2" customFormat="1" ht="6.95" customHeight="1">
      <c r="A106" s="35"/>
      <c r="B106" s="55"/>
      <c r="C106" s="56"/>
      <c r="D106" s="56"/>
      <c r="E106" s="56"/>
      <c r="F106" s="56"/>
      <c r="G106" s="56"/>
      <c r="H106" s="56"/>
      <c r="I106" s="159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pans="1:47" s="2" customFormat="1" ht="6.95" customHeight="1">
      <c r="A110" s="35"/>
      <c r="B110" s="57"/>
      <c r="C110" s="58"/>
      <c r="D110" s="58"/>
      <c r="E110" s="58"/>
      <c r="F110" s="58"/>
      <c r="G110" s="58"/>
      <c r="H110" s="58"/>
      <c r="I110" s="162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24.95" customHeight="1">
      <c r="A111" s="35"/>
      <c r="B111" s="36"/>
      <c r="C111" s="24" t="s">
        <v>152</v>
      </c>
      <c r="D111" s="37"/>
      <c r="E111" s="37"/>
      <c r="F111" s="37"/>
      <c r="G111" s="37"/>
      <c r="H111" s="37"/>
      <c r="I111" s="123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123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3" s="2" customFormat="1" ht="12" customHeight="1">
      <c r="A113" s="35"/>
      <c r="B113" s="36"/>
      <c r="C113" s="30" t="s">
        <v>15</v>
      </c>
      <c r="D113" s="37"/>
      <c r="E113" s="37"/>
      <c r="F113" s="37"/>
      <c r="G113" s="37"/>
      <c r="H113" s="37"/>
      <c r="I113" s="123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16.5" customHeight="1">
      <c r="A114" s="35"/>
      <c r="B114" s="36"/>
      <c r="C114" s="37"/>
      <c r="D114" s="37"/>
      <c r="E114" s="340" t="str">
        <f>E7</f>
        <v>Psí útulek Bety Ostrov - nové zázemí</v>
      </c>
      <c r="F114" s="341"/>
      <c r="G114" s="341"/>
      <c r="H114" s="341"/>
      <c r="I114" s="123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1" customFormat="1" ht="12" customHeight="1">
      <c r="B115" s="22"/>
      <c r="C115" s="30" t="s">
        <v>121</v>
      </c>
      <c r="D115" s="23"/>
      <c r="E115" s="23"/>
      <c r="F115" s="23"/>
      <c r="G115" s="23"/>
      <c r="H115" s="23"/>
      <c r="I115" s="116"/>
      <c r="J115" s="23"/>
      <c r="K115" s="23"/>
      <c r="L115" s="21"/>
    </row>
    <row r="116" spans="1:63" s="2" customFormat="1" ht="16.5" customHeight="1">
      <c r="A116" s="35"/>
      <c r="B116" s="36"/>
      <c r="C116" s="37"/>
      <c r="D116" s="37"/>
      <c r="E116" s="340" t="s">
        <v>1244</v>
      </c>
      <c r="F116" s="342"/>
      <c r="G116" s="342"/>
      <c r="H116" s="342"/>
      <c r="I116" s="123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30" t="s">
        <v>1245</v>
      </c>
      <c r="D117" s="37"/>
      <c r="E117" s="37"/>
      <c r="F117" s="37"/>
      <c r="G117" s="37"/>
      <c r="H117" s="37"/>
      <c r="I117" s="123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308" t="str">
        <f>E11</f>
        <v>04-01 - Vnitřní kanalizace</v>
      </c>
      <c r="F118" s="342"/>
      <c r="G118" s="342"/>
      <c r="H118" s="342"/>
      <c r="I118" s="123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123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2" customHeight="1">
      <c r="A120" s="35"/>
      <c r="B120" s="36"/>
      <c r="C120" s="30" t="s">
        <v>19</v>
      </c>
      <c r="D120" s="37"/>
      <c r="E120" s="37"/>
      <c r="F120" s="28" t="str">
        <f>F14</f>
        <v xml:space="preserve"> </v>
      </c>
      <c r="G120" s="37"/>
      <c r="H120" s="37"/>
      <c r="I120" s="124" t="s">
        <v>21</v>
      </c>
      <c r="J120" s="67" t="str">
        <f>IF(J14="","",J14)</f>
        <v>13. 8. 2019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123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27.95" customHeight="1">
      <c r="A122" s="35"/>
      <c r="B122" s="36"/>
      <c r="C122" s="30" t="s">
        <v>23</v>
      </c>
      <c r="D122" s="37"/>
      <c r="E122" s="37"/>
      <c r="F122" s="28" t="str">
        <f>E17</f>
        <v>Město Ostrov</v>
      </c>
      <c r="G122" s="37"/>
      <c r="H122" s="37"/>
      <c r="I122" s="124" t="s">
        <v>29</v>
      </c>
      <c r="J122" s="33" t="str">
        <f>E23</f>
        <v>Ing.Vladislav Skoček, Ostrov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27.95" customHeight="1">
      <c r="A123" s="35"/>
      <c r="B123" s="36"/>
      <c r="C123" s="30" t="s">
        <v>27</v>
      </c>
      <c r="D123" s="37"/>
      <c r="E123" s="37"/>
      <c r="F123" s="28" t="str">
        <f>IF(E20="","",E20)</f>
        <v>Vyplň údaj</v>
      </c>
      <c r="G123" s="37"/>
      <c r="H123" s="37"/>
      <c r="I123" s="124" t="s">
        <v>32</v>
      </c>
      <c r="J123" s="33" t="str">
        <f>E26</f>
        <v>Neubauerová Soňa, SK-Projekt Ostrov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0.35" customHeight="1">
      <c r="A124" s="35"/>
      <c r="B124" s="36"/>
      <c r="C124" s="37"/>
      <c r="D124" s="37"/>
      <c r="E124" s="37"/>
      <c r="F124" s="37"/>
      <c r="G124" s="37"/>
      <c r="H124" s="37"/>
      <c r="I124" s="123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11" customFormat="1" ht="29.25" customHeight="1">
      <c r="A125" s="181"/>
      <c r="B125" s="182"/>
      <c r="C125" s="183" t="s">
        <v>153</v>
      </c>
      <c r="D125" s="184" t="s">
        <v>60</v>
      </c>
      <c r="E125" s="184" t="s">
        <v>56</v>
      </c>
      <c r="F125" s="184" t="s">
        <v>57</v>
      </c>
      <c r="G125" s="184" t="s">
        <v>154</v>
      </c>
      <c r="H125" s="184" t="s">
        <v>155</v>
      </c>
      <c r="I125" s="185" t="s">
        <v>156</v>
      </c>
      <c r="J125" s="186" t="s">
        <v>125</v>
      </c>
      <c r="K125" s="187" t="s">
        <v>157</v>
      </c>
      <c r="L125" s="188"/>
      <c r="M125" s="76" t="s">
        <v>1</v>
      </c>
      <c r="N125" s="77" t="s">
        <v>39</v>
      </c>
      <c r="O125" s="77" t="s">
        <v>158</v>
      </c>
      <c r="P125" s="77" t="s">
        <v>159</v>
      </c>
      <c r="Q125" s="77" t="s">
        <v>160</v>
      </c>
      <c r="R125" s="77" t="s">
        <v>161</v>
      </c>
      <c r="S125" s="77" t="s">
        <v>162</v>
      </c>
      <c r="T125" s="78" t="s">
        <v>163</v>
      </c>
      <c r="U125" s="181"/>
      <c r="V125" s="181"/>
      <c r="W125" s="181"/>
      <c r="X125" s="181"/>
      <c r="Y125" s="181"/>
      <c r="Z125" s="181"/>
      <c r="AA125" s="181"/>
      <c r="AB125" s="181"/>
      <c r="AC125" s="181"/>
      <c r="AD125" s="181"/>
      <c r="AE125" s="181"/>
    </row>
    <row r="126" spans="1:63" s="2" customFormat="1" ht="22.9" customHeight="1">
      <c r="A126" s="35"/>
      <c r="B126" s="36"/>
      <c r="C126" s="83" t="s">
        <v>164</v>
      </c>
      <c r="D126" s="37"/>
      <c r="E126" s="37"/>
      <c r="F126" s="37"/>
      <c r="G126" s="37"/>
      <c r="H126" s="37"/>
      <c r="I126" s="123"/>
      <c r="J126" s="189">
        <f>BK126</f>
        <v>0</v>
      </c>
      <c r="K126" s="37"/>
      <c r="L126" s="40"/>
      <c r="M126" s="79"/>
      <c r="N126" s="190"/>
      <c r="O126" s="80"/>
      <c r="P126" s="191">
        <f>P127+P167</f>
        <v>0</v>
      </c>
      <c r="Q126" s="80"/>
      <c r="R126" s="191">
        <f>R127+R167</f>
        <v>9.9657608999999994</v>
      </c>
      <c r="S126" s="80"/>
      <c r="T126" s="192">
        <f>T127+T167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74</v>
      </c>
      <c r="AU126" s="18" t="s">
        <v>127</v>
      </c>
      <c r="BK126" s="193">
        <f>BK127+BK167</f>
        <v>0</v>
      </c>
    </row>
    <row r="127" spans="1:63" s="12" customFormat="1" ht="25.9" customHeight="1">
      <c r="B127" s="194"/>
      <c r="C127" s="195"/>
      <c r="D127" s="196" t="s">
        <v>74</v>
      </c>
      <c r="E127" s="197" t="s">
        <v>165</v>
      </c>
      <c r="F127" s="197" t="s">
        <v>166</v>
      </c>
      <c r="G127" s="195"/>
      <c r="H127" s="195"/>
      <c r="I127" s="198"/>
      <c r="J127" s="199">
        <f>BK127</f>
        <v>0</v>
      </c>
      <c r="K127" s="195"/>
      <c r="L127" s="200"/>
      <c r="M127" s="201"/>
      <c r="N127" s="202"/>
      <c r="O127" s="202"/>
      <c r="P127" s="203">
        <f>P128+P160+P165</f>
        <v>0</v>
      </c>
      <c r="Q127" s="202"/>
      <c r="R127" s="203">
        <f>R128+R160+R165</f>
        <v>9.9122009000000002</v>
      </c>
      <c r="S127" s="202"/>
      <c r="T127" s="204">
        <f>T128+T160+T165</f>
        <v>0</v>
      </c>
      <c r="AR127" s="205" t="s">
        <v>83</v>
      </c>
      <c r="AT127" s="206" t="s">
        <v>74</v>
      </c>
      <c r="AU127" s="206" t="s">
        <v>75</v>
      </c>
      <c r="AY127" s="205" t="s">
        <v>167</v>
      </c>
      <c r="BK127" s="207">
        <f>BK128+BK160+BK165</f>
        <v>0</v>
      </c>
    </row>
    <row r="128" spans="1:63" s="12" customFormat="1" ht="22.9" customHeight="1">
      <c r="B128" s="194"/>
      <c r="C128" s="195"/>
      <c r="D128" s="196" t="s">
        <v>74</v>
      </c>
      <c r="E128" s="208" t="s">
        <v>83</v>
      </c>
      <c r="F128" s="208" t="s">
        <v>168</v>
      </c>
      <c r="G128" s="195"/>
      <c r="H128" s="195"/>
      <c r="I128" s="198"/>
      <c r="J128" s="209">
        <f>BK128</f>
        <v>0</v>
      </c>
      <c r="K128" s="195"/>
      <c r="L128" s="200"/>
      <c r="M128" s="201"/>
      <c r="N128" s="202"/>
      <c r="O128" s="202"/>
      <c r="P128" s="203">
        <f>SUM(P129:P159)</f>
        <v>0</v>
      </c>
      <c r="Q128" s="202"/>
      <c r="R128" s="203">
        <f>SUM(R129:R159)</f>
        <v>7.7</v>
      </c>
      <c r="S128" s="202"/>
      <c r="T128" s="204">
        <f>SUM(T129:T159)</f>
        <v>0</v>
      </c>
      <c r="AR128" s="205" t="s">
        <v>83</v>
      </c>
      <c r="AT128" s="206" t="s">
        <v>74</v>
      </c>
      <c r="AU128" s="206" t="s">
        <v>83</v>
      </c>
      <c r="AY128" s="205" t="s">
        <v>167</v>
      </c>
      <c r="BK128" s="207">
        <f>SUM(BK129:BK159)</f>
        <v>0</v>
      </c>
    </row>
    <row r="129" spans="1:65" s="2" customFormat="1" ht="24" customHeight="1">
      <c r="A129" s="35"/>
      <c r="B129" s="36"/>
      <c r="C129" s="210" t="s">
        <v>83</v>
      </c>
      <c r="D129" s="210" t="s">
        <v>169</v>
      </c>
      <c r="E129" s="211" t="s">
        <v>1249</v>
      </c>
      <c r="F129" s="212" t="s">
        <v>1250</v>
      </c>
      <c r="G129" s="213" t="s">
        <v>172</v>
      </c>
      <c r="H129" s="214">
        <v>7.02</v>
      </c>
      <c r="I129" s="215"/>
      <c r="J129" s="214">
        <f>ROUND(I129*H129,2)</f>
        <v>0</v>
      </c>
      <c r="K129" s="216"/>
      <c r="L129" s="40"/>
      <c r="M129" s="217" t="s">
        <v>1</v>
      </c>
      <c r="N129" s="218" t="s">
        <v>40</v>
      </c>
      <c r="O129" s="72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1" t="s">
        <v>173</v>
      </c>
      <c r="AT129" s="221" t="s">
        <v>169</v>
      </c>
      <c r="AU129" s="221" t="s">
        <v>85</v>
      </c>
      <c r="AY129" s="18" t="s">
        <v>167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8" t="s">
        <v>83</v>
      </c>
      <c r="BK129" s="222">
        <f>ROUND(I129*H129,2)</f>
        <v>0</v>
      </c>
      <c r="BL129" s="18" t="s">
        <v>173</v>
      </c>
      <c r="BM129" s="221" t="s">
        <v>1251</v>
      </c>
    </row>
    <row r="130" spans="1:65" s="13" customFormat="1" ht="11.25">
      <c r="B130" s="223"/>
      <c r="C130" s="224"/>
      <c r="D130" s="225" t="s">
        <v>175</v>
      </c>
      <c r="E130" s="226" t="s">
        <v>1</v>
      </c>
      <c r="F130" s="227" t="s">
        <v>1252</v>
      </c>
      <c r="G130" s="224"/>
      <c r="H130" s="226" t="s">
        <v>1</v>
      </c>
      <c r="I130" s="228"/>
      <c r="J130" s="224"/>
      <c r="K130" s="224"/>
      <c r="L130" s="229"/>
      <c r="M130" s="230"/>
      <c r="N130" s="231"/>
      <c r="O130" s="231"/>
      <c r="P130" s="231"/>
      <c r="Q130" s="231"/>
      <c r="R130" s="231"/>
      <c r="S130" s="231"/>
      <c r="T130" s="232"/>
      <c r="AT130" s="233" t="s">
        <v>175</v>
      </c>
      <c r="AU130" s="233" t="s">
        <v>85</v>
      </c>
      <c r="AV130" s="13" t="s">
        <v>83</v>
      </c>
      <c r="AW130" s="13" t="s">
        <v>31</v>
      </c>
      <c r="AX130" s="13" t="s">
        <v>75</v>
      </c>
      <c r="AY130" s="233" t="s">
        <v>167</v>
      </c>
    </row>
    <row r="131" spans="1:65" s="14" customFormat="1" ht="11.25">
      <c r="B131" s="234"/>
      <c r="C131" s="235"/>
      <c r="D131" s="225" t="s">
        <v>175</v>
      </c>
      <c r="E131" s="236" t="s">
        <v>1</v>
      </c>
      <c r="F131" s="237" t="s">
        <v>1253</v>
      </c>
      <c r="G131" s="235"/>
      <c r="H131" s="238">
        <v>7.02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AT131" s="244" t="s">
        <v>175</v>
      </c>
      <c r="AU131" s="244" t="s">
        <v>85</v>
      </c>
      <c r="AV131" s="14" t="s">
        <v>85</v>
      </c>
      <c r="AW131" s="14" t="s">
        <v>31</v>
      </c>
      <c r="AX131" s="14" t="s">
        <v>75</v>
      </c>
      <c r="AY131" s="244" t="s">
        <v>167</v>
      </c>
    </row>
    <row r="132" spans="1:65" s="15" customFormat="1" ht="11.25">
      <c r="B132" s="245"/>
      <c r="C132" s="246"/>
      <c r="D132" s="225" t="s">
        <v>175</v>
      </c>
      <c r="E132" s="247" t="s">
        <v>1</v>
      </c>
      <c r="F132" s="248" t="s">
        <v>202</v>
      </c>
      <c r="G132" s="246"/>
      <c r="H132" s="249">
        <v>7.02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AT132" s="255" t="s">
        <v>175</v>
      </c>
      <c r="AU132" s="255" t="s">
        <v>85</v>
      </c>
      <c r="AV132" s="15" t="s">
        <v>173</v>
      </c>
      <c r="AW132" s="15" t="s">
        <v>31</v>
      </c>
      <c r="AX132" s="15" t="s">
        <v>83</v>
      </c>
      <c r="AY132" s="255" t="s">
        <v>167</v>
      </c>
    </row>
    <row r="133" spans="1:65" s="2" customFormat="1" ht="24" customHeight="1">
      <c r="A133" s="35"/>
      <c r="B133" s="36"/>
      <c r="C133" s="210" t="s">
        <v>85</v>
      </c>
      <c r="D133" s="210" t="s">
        <v>169</v>
      </c>
      <c r="E133" s="211" t="s">
        <v>1254</v>
      </c>
      <c r="F133" s="212" t="s">
        <v>1255</v>
      </c>
      <c r="G133" s="213" t="s">
        <v>172</v>
      </c>
      <c r="H133" s="214">
        <v>3.51</v>
      </c>
      <c r="I133" s="215"/>
      <c r="J133" s="214">
        <f>ROUND(I133*H133,2)</f>
        <v>0</v>
      </c>
      <c r="K133" s="216"/>
      <c r="L133" s="40"/>
      <c r="M133" s="217" t="s">
        <v>1</v>
      </c>
      <c r="N133" s="218" t="s">
        <v>40</v>
      </c>
      <c r="O133" s="72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1" t="s">
        <v>173</v>
      </c>
      <c r="AT133" s="221" t="s">
        <v>169</v>
      </c>
      <c r="AU133" s="221" t="s">
        <v>85</v>
      </c>
      <c r="AY133" s="18" t="s">
        <v>167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8" t="s">
        <v>83</v>
      </c>
      <c r="BK133" s="222">
        <f>ROUND(I133*H133,2)</f>
        <v>0</v>
      </c>
      <c r="BL133" s="18" t="s">
        <v>173</v>
      </c>
      <c r="BM133" s="221" t="s">
        <v>1256</v>
      </c>
    </row>
    <row r="134" spans="1:65" s="14" customFormat="1" ht="11.25">
      <c r="B134" s="234"/>
      <c r="C134" s="235"/>
      <c r="D134" s="225" t="s">
        <v>175</v>
      </c>
      <c r="E134" s="236" t="s">
        <v>1</v>
      </c>
      <c r="F134" s="237" t="s">
        <v>1257</v>
      </c>
      <c r="G134" s="235"/>
      <c r="H134" s="238">
        <v>3.51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AT134" s="244" t="s">
        <v>175</v>
      </c>
      <c r="AU134" s="244" t="s">
        <v>85</v>
      </c>
      <c r="AV134" s="14" t="s">
        <v>85</v>
      </c>
      <c r="AW134" s="14" t="s">
        <v>31</v>
      </c>
      <c r="AX134" s="14" t="s">
        <v>75</v>
      </c>
      <c r="AY134" s="244" t="s">
        <v>167</v>
      </c>
    </row>
    <row r="135" spans="1:65" s="15" customFormat="1" ht="11.25">
      <c r="B135" s="245"/>
      <c r="C135" s="246"/>
      <c r="D135" s="225" t="s">
        <v>175</v>
      </c>
      <c r="E135" s="247" t="s">
        <v>1</v>
      </c>
      <c r="F135" s="248" t="s">
        <v>202</v>
      </c>
      <c r="G135" s="246"/>
      <c r="H135" s="249">
        <v>3.51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AT135" s="255" t="s">
        <v>175</v>
      </c>
      <c r="AU135" s="255" t="s">
        <v>85</v>
      </c>
      <c r="AV135" s="15" t="s">
        <v>173</v>
      </c>
      <c r="AW135" s="15" t="s">
        <v>31</v>
      </c>
      <c r="AX135" s="15" t="s">
        <v>83</v>
      </c>
      <c r="AY135" s="255" t="s">
        <v>167</v>
      </c>
    </row>
    <row r="136" spans="1:65" s="2" customFormat="1" ht="24" customHeight="1">
      <c r="A136" s="35"/>
      <c r="B136" s="36"/>
      <c r="C136" s="210" t="s">
        <v>183</v>
      </c>
      <c r="D136" s="210" t="s">
        <v>169</v>
      </c>
      <c r="E136" s="211" t="s">
        <v>218</v>
      </c>
      <c r="F136" s="212" t="s">
        <v>219</v>
      </c>
      <c r="G136" s="213" t="s">
        <v>172</v>
      </c>
      <c r="H136" s="214">
        <v>5.0199999999999996</v>
      </c>
      <c r="I136" s="215"/>
      <c r="J136" s="214">
        <f>ROUND(I136*H136,2)</f>
        <v>0</v>
      </c>
      <c r="K136" s="216"/>
      <c r="L136" s="40"/>
      <c r="M136" s="217" t="s">
        <v>1</v>
      </c>
      <c r="N136" s="218" t="s">
        <v>40</v>
      </c>
      <c r="O136" s="72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1" t="s">
        <v>173</v>
      </c>
      <c r="AT136" s="221" t="s">
        <v>169</v>
      </c>
      <c r="AU136" s="221" t="s">
        <v>85</v>
      </c>
      <c r="AY136" s="18" t="s">
        <v>167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8" t="s">
        <v>83</v>
      </c>
      <c r="BK136" s="222">
        <f>ROUND(I136*H136,2)</f>
        <v>0</v>
      </c>
      <c r="BL136" s="18" t="s">
        <v>173</v>
      </c>
      <c r="BM136" s="221" t="s">
        <v>1258</v>
      </c>
    </row>
    <row r="137" spans="1:65" s="13" customFormat="1" ht="11.25">
      <c r="B137" s="223"/>
      <c r="C137" s="224"/>
      <c r="D137" s="225" t="s">
        <v>175</v>
      </c>
      <c r="E137" s="226" t="s">
        <v>1</v>
      </c>
      <c r="F137" s="227" t="s">
        <v>1259</v>
      </c>
      <c r="G137" s="224"/>
      <c r="H137" s="226" t="s">
        <v>1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AT137" s="233" t="s">
        <v>175</v>
      </c>
      <c r="AU137" s="233" t="s">
        <v>85</v>
      </c>
      <c r="AV137" s="13" t="s">
        <v>83</v>
      </c>
      <c r="AW137" s="13" t="s">
        <v>31</v>
      </c>
      <c r="AX137" s="13" t="s">
        <v>75</v>
      </c>
      <c r="AY137" s="233" t="s">
        <v>167</v>
      </c>
    </row>
    <row r="138" spans="1:65" s="14" customFormat="1" ht="11.25">
      <c r="B138" s="234"/>
      <c r="C138" s="235"/>
      <c r="D138" s="225" t="s">
        <v>175</v>
      </c>
      <c r="E138" s="236" t="s">
        <v>1</v>
      </c>
      <c r="F138" s="237" t="s">
        <v>1260</v>
      </c>
      <c r="G138" s="235"/>
      <c r="H138" s="238">
        <v>1.6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AT138" s="244" t="s">
        <v>175</v>
      </c>
      <c r="AU138" s="244" t="s">
        <v>85</v>
      </c>
      <c r="AV138" s="14" t="s">
        <v>85</v>
      </c>
      <c r="AW138" s="14" t="s">
        <v>31</v>
      </c>
      <c r="AX138" s="14" t="s">
        <v>75</v>
      </c>
      <c r="AY138" s="244" t="s">
        <v>167</v>
      </c>
    </row>
    <row r="139" spans="1:65" s="14" customFormat="1" ht="11.25">
      <c r="B139" s="234"/>
      <c r="C139" s="235"/>
      <c r="D139" s="225" t="s">
        <v>175</v>
      </c>
      <c r="E139" s="236" t="s">
        <v>1</v>
      </c>
      <c r="F139" s="237" t="s">
        <v>1261</v>
      </c>
      <c r="G139" s="235"/>
      <c r="H139" s="238">
        <v>2.04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AT139" s="244" t="s">
        <v>175</v>
      </c>
      <c r="AU139" s="244" t="s">
        <v>85</v>
      </c>
      <c r="AV139" s="14" t="s">
        <v>85</v>
      </c>
      <c r="AW139" s="14" t="s">
        <v>31</v>
      </c>
      <c r="AX139" s="14" t="s">
        <v>75</v>
      </c>
      <c r="AY139" s="244" t="s">
        <v>167</v>
      </c>
    </row>
    <row r="140" spans="1:65" s="14" customFormat="1" ht="11.25">
      <c r="B140" s="234"/>
      <c r="C140" s="235"/>
      <c r="D140" s="225" t="s">
        <v>175</v>
      </c>
      <c r="E140" s="236" t="s">
        <v>1</v>
      </c>
      <c r="F140" s="237" t="s">
        <v>1262</v>
      </c>
      <c r="G140" s="235"/>
      <c r="H140" s="238">
        <v>1.38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AT140" s="244" t="s">
        <v>175</v>
      </c>
      <c r="AU140" s="244" t="s">
        <v>85</v>
      </c>
      <c r="AV140" s="14" t="s">
        <v>85</v>
      </c>
      <c r="AW140" s="14" t="s">
        <v>31</v>
      </c>
      <c r="AX140" s="14" t="s">
        <v>75</v>
      </c>
      <c r="AY140" s="244" t="s">
        <v>167</v>
      </c>
    </row>
    <row r="141" spans="1:65" s="15" customFormat="1" ht="11.25">
      <c r="B141" s="245"/>
      <c r="C141" s="246"/>
      <c r="D141" s="225" t="s">
        <v>175</v>
      </c>
      <c r="E141" s="247" t="s">
        <v>1</v>
      </c>
      <c r="F141" s="248" t="s">
        <v>202</v>
      </c>
      <c r="G141" s="246"/>
      <c r="H141" s="249">
        <v>5.0199999999999996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AT141" s="255" t="s">
        <v>175</v>
      </c>
      <c r="AU141" s="255" t="s">
        <v>85</v>
      </c>
      <c r="AV141" s="15" t="s">
        <v>173</v>
      </c>
      <c r="AW141" s="15" t="s">
        <v>31</v>
      </c>
      <c r="AX141" s="15" t="s">
        <v>83</v>
      </c>
      <c r="AY141" s="255" t="s">
        <v>167</v>
      </c>
    </row>
    <row r="142" spans="1:65" s="2" customFormat="1" ht="16.5" customHeight="1">
      <c r="A142" s="35"/>
      <c r="B142" s="36"/>
      <c r="C142" s="210" t="s">
        <v>173</v>
      </c>
      <c r="D142" s="210" t="s">
        <v>169</v>
      </c>
      <c r="E142" s="211" t="s">
        <v>224</v>
      </c>
      <c r="F142" s="212" t="s">
        <v>225</v>
      </c>
      <c r="G142" s="213" t="s">
        <v>172</v>
      </c>
      <c r="H142" s="214">
        <v>5.0199999999999996</v>
      </c>
      <c r="I142" s="215"/>
      <c r="J142" s="214">
        <f>ROUND(I142*H142,2)</f>
        <v>0</v>
      </c>
      <c r="K142" s="216"/>
      <c r="L142" s="40"/>
      <c r="M142" s="217" t="s">
        <v>1</v>
      </c>
      <c r="N142" s="218" t="s">
        <v>40</v>
      </c>
      <c r="O142" s="72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1" t="s">
        <v>173</v>
      </c>
      <c r="AT142" s="221" t="s">
        <v>169</v>
      </c>
      <c r="AU142" s="221" t="s">
        <v>85</v>
      </c>
      <c r="AY142" s="18" t="s">
        <v>167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8" t="s">
        <v>83</v>
      </c>
      <c r="BK142" s="222">
        <f>ROUND(I142*H142,2)</f>
        <v>0</v>
      </c>
      <c r="BL142" s="18" t="s">
        <v>173</v>
      </c>
      <c r="BM142" s="221" t="s">
        <v>1263</v>
      </c>
    </row>
    <row r="143" spans="1:65" s="2" customFormat="1" ht="24" customHeight="1">
      <c r="A143" s="35"/>
      <c r="B143" s="36"/>
      <c r="C143" s="210" t="s">
        <v>194</v>
      </c>
      <c r="D143" s="210" t="s">
        <v>169</v>
      </c>
      <c r="E143" s="211" t="s">
        <v>228</v>
      </c>
      <c r="F143" s="212" t="s">
        <v>229</v>
      </c>
      <c r="G143" s="213" t="s">
        <v>230</v>
      </c>
      <c r="H143" s="214">
        <v>7.53</v>
      </c>
      <c r="I143" s="215"/>
      <c r="J143" s="214">
        <f>ROUND(I143*H143,2)</f>
        <v>0</v>
      </c>
      <c r="K143" s="216"/>
      <c r="L143" s="40"/>
      <c r="M143" s="217" t="s">
        <v>1</v>
      </c>
      <c r="N143" s="218" t="s">
        <v>40</v>
      </c>
      <c r="O143" s="72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1" t="s">
        <v>173</v>
      </c>
      <c r="AT143" s="221" t="s">
        <v>169</v>
      </c>
      <c r="AU143" s="221" t="s">
        <v>85</v>
      </c>
      <c r="AY143" s="18" t="s">
        <v>167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8" t="s">
        <v>83</v>
      </c>
      <c r="BK143" s="222">
        <f>ROUND(I143*H143,2)</f>
        <v>0</v>
      </c>
      <c r="BL143" s="18" t="s">
        <v>173</v>
      </c>
      <c r="BM143" s="221" t="s">
        <v>1264</v>
      </c>
    </row>
    <row r="144" spans="1:65" s="14" customFormat="1" ht="11.25">
      <c r="B144" s="234"/>
      <c r="C144" s="235"/>
      <c r="D144" s="225" t="s">
        <v>175</v>
      </c>
      <c r="E144" s="236" t="s">
        <v>1</v>
      </c>
      <c r="F144" s="237" t="s">
        <v>1265</v>
      </c>
      <c r="G144" s="235"/>
      <c r="H144" s="238">
        <v>7.53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AT144" s="244" t="s">
        <v>175</v>
      </c>
      <c r="AU144" s="244" t="s">
        <v>85</v>
      </c>
      <c r="AV144" s="14" t="s">
        <v>85</v>
      </c>
      <c r="AW144" s="14" t="s">
        <v>31</v>
      </c>
      <c r="AX144" s="14" t="s">
        <v>75</v>
      </c>
      <c r="AY144" s="244" t="s">
        <v>167</v>
      </c>
    </row>
    <row r="145" spans="1:65" s="15" customFormat="1" ht="11.25">
      <c r="B145" s="245"/>
      <c r="C145" s="246"/>
      <c r="D145" s="225" t="s">
        <v>175</v>
      </c>
      <c r="E145" s="247" t="s">
        <v>1</v>
      </c>
      <c r="F145" s="248" t="s">
        <v>202</v>
      </c>
      <c r="G145" s="246"/>
      <c r="H145" s="249">
        <v>7.53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AT145" s="255" t="s">
        <v>175</v>
      </c>
      <c r="AU145" s="255" t="s">
        <v>85</v>
      </c>
      <c r="AV145" s="15" t="s">
        <v>173</v>
      </c>
      <c r="AW145" s="15" t="s">
        <v>31</v>
      </c>
      <c r="AX145" s="15" t="s">
        <v>83</v>
      </c>
      <c r="AY145" s="255" t="s">
        <v>167</v>
      </c>
    </row>
    <row r="146" spans="1:65" s="2" customFormat="1" ht="24" customHeight="1">
      <c r="A146" s="35"/>
      <c r="B146" s="36"/>
      <c r="C146" s="210" t="s">
        <v>203</v>
      </c>
      <c r="D146" s="210" t="s">
        <v>169</v>
      </c>
      <c r="E146" s="211" t="s">
        <v>195</v>
      </c>
      <c r="F146" s="212" t="s">
        <v>196</v>
      </c>
      <c r="G146" s="213" t="s">
        <v>172</v>
      </c>
      <c r="H146" s="214">
        <v>2</v>
      </c>
      <c r="I146" s="215"/>
      <c r="J146" s="214">
        <f>ROUND(I146*H146,2)</f>
        <v>0</v>
      </c>
      <c r="K146" s="216"/>
      <c r="L146" s="40"/>
      <c r="M146" s="217" t="s">
        <v>1</v>
      </c>
      <c r="N146" s="218" t="s">
        <v>40</v>
      </c>
      <c r="O146" s="72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1" t="s">
        <v>173</v>
      </c>
      <c r="AT146" s="221" t="s">
        <v>169</v>
      </c>
      <c r="AU146" s="221" t="s">
        <v>85</v>
      </c>
      <c r="AY146" s="18" t="s">
        <v>167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8" t="s">
        <v>83</v>
      </c>
      <c r="BK146" s="222">
        <f>ROUND(I146*H146,2)</f>
        <v>0</v>
      </c>
      <c r="BL146" s="18" t="s">
        <v>173</v>
      </c>
      <c r="BM146" s="221" t="s">
        <v>1266</v>
      </c>
    </row>
    <row r="147" spans="1:65" s="13" customFormat="1" ht="11.25">
      <c r="B147" s="223"/>
      <c r="C147" s="224"/>
      <c r="D147" s="225" t="s">
        <v>175</v>
      </c>
      <c r="E147" s="226" t="s">
        <v>1</v>
      </c>
      <c r="F147" s="227" t="s">
        <v>1267</v>
      </c>
      <c r="G147" s="224"/>
      <c r="H147" s="226" t="s">
        <v>1</v>
      </c>
      <c r="I147" s="228"/>
      <c r="J147" s="224"/>
      <c r="K147" s="224"/>
      <c r="L147" s="229"/>
      <c r="M147" s="230"/>
      <c r="N147" s="231"/>
      <c r="O147" s="231"/>
      <c r="P147" s="231"/>
      <c r="Q147" s="231"/>
      <c r="R147" s="231"/>
      <c r="S147" s="231"/>
      <c r="T147" s="232"/>
      <c r="AT147" s="233" t="s">
        <v>175</v>
      </c>
      <c r="AU147" s="233" t="s">
        <v>85</v>
      </c>
      <c r="AV147" s="13" t="s">
        <v>83</v>
      </c>
      <c r="AW147" s="13" t="s">
        <v>31</v>
      </c>
      <c r="AX147" s="13" t="s">
        <v>75</v>
      </c>
      <c r="AY147" s="233" t="s">
        <v>167</v>
      </c>
    </row>
    <row r="148" spans="1:65" s="14" customFormat="1" ht="11.25">
      <c r="B148" s="234"/>
      <c r="C148" s="235"/>
      <c r="D148" s="225" t="s">
        <v>175</v>
      </c>
      <c r="E148" s="236" t="s">
        <v>1</v>
      </c>
      <c r="F148" s="237" t="s">
        <v>1268</v>
      </c>
      <c r="G148" s="235"/>
      <c r="H148" s="238">
        <v>2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AT148" s="244" t="s">
        <v>175</v>
      </c>
      <c r="AU148" s="244" t="s">
        <v>85</v>
      </c>
      <c r="AV148" s="14" t="s">
        <v>85</v>
      </c>
      <c r="AW148" s="14" t="s">
        <v>31</v>
      </c>
      <c r="AX148" s="14" t="s">
        <v>75</v>
      </c>
      <c r="AY148" s="244" t="s">
        <v>167</v>
      </c>
    </row>
    <row r="149" spans="1:65" s="15" customFormat="1" ht="11.25">
      <c r="B149" s="245"/>
      <c r="C149" s="246"/>
      <c r="D149" s="225" t="s">
        <v>175</v>
      </c>
      <c r="E149" s="247" t="s">
        <v>1</v>
      </c>
      <c r="F149" s="248" t="s">
        <v>202</v>
      </c>
      <c r="G149" s="246"/>
      <c r="H149" s="249">
        <v>2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AT149" s="255" t="s">
        <v>175</v>
      </c>
      <c r="AU149" s="255" t="s">
        <v>85</v>
      </c>
      <c r="AV149" s="15" t="s">
        <v>173</v>
      </c>
      <c r="AW149" s="15" t="s">
        <v>31</v>
      </c>
      <c r="AX149" s="15" t="s">
        <v>83</v>
      </c>
      <c r="AY149" s="255" t="s">
        <v>167</v>
      </c>
    </row>
    <row r="150" spans="1:65" s="2" customFormat="1" ht="24" customHeight="1">
      <c r="A150" s="35"/>
      <c r="B150" s="36"/>
      <c r="C150" s="210" t="s">
        <v>210</v>
      </c>
      <c r="D150" s="210" t="s">
        <v>169</v>
      </c>
      <c r="E150" s="211" t="s">
        <v>1269</v>
      </c>
      <c r="F150" s="212" t="s">
        <v>1270</v>
      </c>
      <c r="G150" s="213" t="s">
        <v>172</v>
      </c>
      <c r="H150" s="214">
        <v>3.85</v>
      </c>
      <c r="I150" s="215"/>
      <c r="J150" s="214">
        <f>ROUND(I150*H150,2)</f>
        <v>0</v>
      </c>
      <c r="K150" s="216"/>
      <c r="L150" s="40"/>
      <c r="M150" s="217" t="s">
        <v>1</v>
      </c>
      <c r="N150" s="218" t="s">
        <v>40</v>
      </c>
      <c r="O150" s="72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1" t="s">
        <v>173</v>
      </c>
      <c r="AT150" s="221" t="s">
        <v>169</v>
      </c>
      <c r="AU150" s="221" t="s">
        <v>85</v>
      </c>
      <c r="AY150" s="18" t="s">
        <v>167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8" t="s">
        <v>83</v>
      </c>
      <c r="BK150" s="222">
        <f>ROUND(I150*H150,2)</f>
        <v>0</v>
      </c>
      <c r="BL150" s="18" t="s">
        <v>173</v>
      </c>
      <c r="BM150" s="221" t="s">
        <v>1271</v>
      </c>
    </row>
    <row r="151" spans="1:65" s="13" customFormat="1" ht="11.25">
      <c r="B151" s="223"/>
      <c r="C151" s="224"/>
      <c r="D151" s="225" t="s">
        <v>175</v>
      </c>
      <c r="E151" s="226" t="s">
        <v>1</v>
      </c>
      <c r="F151" s="227" t="s">
        <v>1272</v>
      </c>
      <c r="G151" s="224"/>
      <c r="H151" s="226" t="s">
        <v>1</v>
      </c>
      <c r="I151" s="228"/>
      <c r="J151" s="224"/>
      <c r="K151" s="224"/>
      <c r="L151" s="229"/>
      <c r="M151" s="230"/>
      <c r="N151" s="231"/>
      <c r="O151" s="231"/>
      <c r="P151" s="231"/>
      <c r="Q151" s="231"/>
      <c r="R151" s="231"/>
      <c r="S151" s="231"/>
      <c r="T151" s="232"/>
      <c r="AT151" s="233" t="s">
        <v>175</v>
      </c>
      <c r="AU151" s="233" t="s">
        <v>85</v>
      </c>
      <c r="AV151" s="13" t="s">
        <v>83</v>
      </c>
      <c r="AW151" s="13" t="s">
        <v>31</v>
      </c>
      <c r="AX151" s="13" t="s">
        <v>75</v>
      </c>
      <c r="AY151" s="233" t="s">
        <v>167</v>
      </c>
    </row>
    <row r="152" spans="1:65" s="14" customFormat="1" ht="11.25">
      <c r="B152" s="234"/>
      <c r="C152" s="235"/>
      <c r="D152" s="225" t="s">
        <v>175</v>
      </c>
      <c r="E152" s="236" t="s">
        <v>1</v>
      </c>
      <c r="F152" s="237" t="s">
        <v>1273</v>
      </c>
      <c r="G152" s="235"/>
      <c r="H152" s="238">
        <v>1.21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AT152" s="244" t="s">
        <v>175</v>
      </c>
      <c r="AU152" s="244" t="s">
        <v>85</v>
      </c>
      <c r="AV152" s="14" t="s">
        <v>85</v>
      </c>
      <c r="AW152" s="14" t="s">
        <v>31</v>
      </c>
      <c r="AX152" s="14" t="s">
        <v>75</v>
      </c>
      <c r="AY152" s="244" t="s">
        <v>167</v>
      </c>
    </row>
    <row r="153" spans="1:65" s="14" customFormat="1" ht="11.25">
      <c r="B153" s="234"/>
      <c r="C153" s="235"/>
      <c r="D153" s="225" t="s">
        <v>175</v>
      </c>
      <c r="E153" s="236" t="s">
        <v>1</v>
      </c>
      <c r="F153" s="237" t="s">
        <v>1274</v>
      </c>
      <c r="G153" s="235"/>
      <c r="H153" s="238">
        <v>1.56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AT153" s="244" t="s">
        <v>175</v>
      </c>
      <c r="AU153" s="244" t="s">
        <v>85</v>
      </c>
      <c r="AV153" s="14" t="s">
        <v>85</v>
      </c>
      <c r="AW153" s="14" t="s">
        <v>31</v>
      </c>
      <c r="AX153" s="14" t="s">
        <v>75</v>
      </c>
      <c r="AY153" s="244" t="s">
        <v>167</v>
      </c>
    </row>
    <row r="154" spans="1:65" s="14" customFormat="1" ht="11.25">
      <c r="B154" s="234"/>
      <c r="C154" s="235"/>
      <c r="D154" s="225" t="s">
        <v>175</v>
      </c>
      <c r="E154" s="236" t="s">
        <v>1</v>
      </c>
      <c r="F154" s="237" t="s">
        <v>1275</v>
      </c>
      <c r="G154" s="235"/>
      <c r="H154" s="238">
        <v>1.08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AT154" s="244" t="s">
        <v>175</v>
      </c>
      <c r="AU154" s="244" t="s">
        <v>85</v>
      </c>
      <c r="AV154" s="14" t="s">
        <v>85</v>
      </c>
      <c r="AW154" s="14" t="s">
        <v>31</v>
      </c>
      <c r="AX154" s="14" t="s">
        <v>75</v>
      </c>
      <c r="AY154" s="244" t="s">
        <v>167</v>
      </c>
    </row>
    <row r="155" spans="1:65" s="15" customFormat="1" ht="11.25">
      <c r="B155" s="245"/>
      <c r="C155" s="246"/>
      <c r="D155" s="225" t="s">
        <v>175</v>
      </c>
      <c r="E155" s="247" t="s">
        <v>1</v>
      </c>
      <c r="F155" s="248" t="s">
        <v>202</v>
      </c>
      <c r="G155" s="246"/>
      <c r="H155" s="249">
        <v>3.85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AT155" s="255" t="s">
        <v>175</v>
      </c>
      <c r="AU155" s="255" t="s">
        <v>85</v>
      </c>
      <c r="AV155" s="15" t="s">
        <v>173</v>
      </c>
      <c r="AW155" s="15" t="s">
        <v>31</v>
      </c>
      <c r="AX155" s="15" t="s">
        <v>83</v>
      </c>
      <c r="AY155" s="255" t="s">
        <v>167</v>
      </c>
    </row>
    <row r="156" spans="1:65" s="2" customFormat="1" ht="16.5" customHeight="1">
      <c r="A156" s="35"/>
      <c r="B156" s="36"/>
      <c r="C156" s="256" t="s">
        <v>217</v>
      </c>
      <c r="D156" s="256" t="s">
        <v>245</v>
      </c>
      <c r="E156" s="257" t="s">
        <v>1276</v>
      </c>
      <c r="F156" s="258" t="s">
        <v>1277</v>
      </c>
      <c r="G156" s="259" t="s">
        <v>230</v>
      </c>
      <c r="H156" s="260">
        <v>7.7</v>
      </c>
      <c r="I156" s="261"/>
      <c r="J156" s="260">
        <f>ROUND(I156*H156,2)</f>
        <v>0</v>
      </c>
      <c r="K156" s="262"/>
      <c r="L156" s="263"/>
      <c r="M156" s="264" t="s">
        <v>1</v>
      </c>
      <c r="N156" s="265" t="s">
        <v>40</v>
      </c>
      <c r="O156" s="72"/>
      <c r="P156" s="219">
        <f>O156*H156</f>
        <v>0</v>
      </c>
      <c r="Q156" s="219">
        <v>1</v>
      </c>
      <c r="R156" s="219">
        <f>Q156*H156</f>
        <v>7.7</v>
      </c>
      <c r="S156" s="219">
        <v>0</v>
      </c>
      <c r="T156" s="22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1" t="s">
        <v>217</v>
      </c>
      <c r="AT156" s="221" t="s">
        <v>245</v>
      </c>
      <c r="AU156" s="221" t="s">
        <v>85</v>
      </c>
      <c r="AY156" s="18" t="s">
        <v>167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8" t="s">
        <v>83</v>
      </c>
      <c r="BK156" s="222">
        <f>ROUND(I156*H156,2)</f>
        <v>0</v>
      </c>
      <c r="BL156" s="18" t="s">
        <v>173</v>
      </c>
      <c r="BM156" s="221" t="s">
        <v>1278</v>
      </c>
    </row>
    <row r="157" spans="1:65" s="13" customFormat="1" ht="11.25">
      <c r="B157" s="223"/>
      <c r="C157" s="224"/>
      <c r="D157" s="225" t="s">
        <v>175</v>
      </c>
      <c r="E157" s="226" t="s">
        <v>1</v>
      </c>
      <c r="F157" s="227" t="s">
        <v>1279</v>
      </c>
      <c r="G157" s="224"/>
      <c r="H157" s="226" t="s">
        <v>1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AT157" s="233" t="s">
        <v>175</v>
      </c>
      <c r="AU157" s="233" t="s">
        <v>85</v>
      </c>
      <c r="AV157" s="13" t="s">
        <v>83</v>
      </c>
      <c r="AW157" s="13" t="s">
        <v>31</v>
      </c>
      <c r="AX157" s="13" t="s">
        <v>75</v>
      </c>
      <c r="AY157" s="233" t="s">
        <v>167</v>
      </c>
    </row>
    <row r="158" spans="1:65" s="14" customFormat="1" ht="11.25">
      <c r="B158" s="234"/>
      <c r="C158" s="235"/>
      <c r="D158" s="225" t="s">
        <v>175</v>
      </c>
      <c r="E158" s="236" t="s">
        <v>1</v>
      </c>
      <c r="F158" s="237" t="s">
        <v>1280</v>
      </c>
      <c r="G158" s="235"/>
      <c r="H158" s="238">
        <v>7.7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AT158" s="244" t="s">
        <v>175</v>
      </c>
      <c r="AU158" s="244" t="s">
        <v>85</v>
      </c>
      <c r="AV158" s="14" t="s">
        <v>85</v>
      </c>
      <c r="AW158" s="14" t="s">
        <v>31</v>
      </c>
      <c r="AX158" s="14" t="s">
        <v>75</v>
      </c>
      <c r="AY158" s="244" t="s">
        <v>167</v>
      </c>
    </row>
    <row r="159" spans="1:65" s="15" customFormat="1" ht="11.25">
      <c r="B159" s="245"/>
      <c r="C159" s="246"/>
      <c r="D159" s="225" t="s">
        <v>175</v>
      </c>
      <c r="E159" s="247" t="s">
        <v>1</v>
      </c>
      <c r="F159" s="248" t="s">
        <v>202</v>
      </c>
      <c r="G159" s="246"/>
      <c r="H159" s="249">
        <v>7.7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AT159" s="255" t="s">
        <v>175</v>
      </c>
      <c r="AU159" s="255" t="s">
        <v>85</v>
      </c>
      <c r="AV159" s="15" t="s">
        <v>173</v>
      </c>
      <c r="AW159" s="15" t="s">
        <v>31</v>
      </c>
      <c r="AX159" s="15" t="s">
        <v>83</v>
      </c>
      <c r="AY159" s="255" t="s">
        <v>167</v>
      </c>
    </row>
    <row r="160" spans="1:65" s="12" customFormat="1" ht="22.9" customHeight="1">
      <c r="B160" s="194"/>
      <c r="C160" s="195"/>
      <c r="D160" s="196" t="s">
        <v>74</v>
      </c>
      <c r="E160" s="208" t="s">
        <v>173</v>
      </c>
      <c r="F160" s="208" t="s">
        <v>334</v>
      </c>
      <c r="G160" s="195"/>
      <c r="H160" s="195"/>
      <c r="I160" s="198"/>
      <c r="J160" s="209">
        <f>BK160</f>
        <v>0</v>
      </c>
      <c r="K160" s="195"/>
      <c r="L160" s="200"/>
      <c r="M160" s="201"/>
      <c r="N160" s="202"/>
      <c r="O160" s="202"/>
      <c r="P160" s="203">
        <f>SUM(P161:P164)</f>
        <v>0</v>
      </c>
      <c r="Q160" s="202"/>
      <c r="R160" s="203">
        <f>SUM(R161:R164)</f>
        <v>2.2122009</v>
      </c>
      <c r="S160" s="202"/>
      <c r="T160" s="204">
        <f>SUM(T161:T164)</f>
        <v>0</v>
      </c>
      <c r="AR160" s="205" t="s">
        <v>83</v>
      </c>
      <c r="AT160" s="206" t="s">
        <v>74</v>
      </c>
      <c r="AU160" s="206" t="s">
        <v>83</v>
      </c>
      <c r="AY160" s="205" t="s">
        <v>167</v>
      </c>
      <c r="BK160" s="207">
        <f>SUM(BK161:BK164)</f>
        <v>0</v>
      </c>
    </row>
    <row r="161" spans="1:65" s="2" customFormat="1" ht="24" customHeight="1">
      <c r="A161" s="35"/>
      <c r="B161" s="36"/>
      <c r="C161" s="210" t="s">
        <v>223</v>
      </c>
      <c r="D161" s="210" t="s">
        <v>169</v>
      </c>
      <c r="E161" s="211" t="s">
        <v>1281</v>
      </c>
      <c r="F161" s="212" t="s">
        <v>1282</v>
      </c>
      <c r="G161" s="213" t="s">
        <v>172</v>
      </c>
      <c r="H161" s="214">
        <v>1.17</v>
      </c>
      <c r="I161" s="215"/>
      <c r="J161" s="214">
        <f>ROUND(I161*H161,2)</f>
        <v>0</v>
      </c>
      <c r="K161" s="216"/>
      <c r="L161" s="40"/>
      <c r="M161" s="217" t="s">
        <v>1</v>
      </c>
      <c r="N161" s="218" t="s">
        <v>40</v>
      </c>
      <c r="O161" s="72"/>
      <c r="P161" s="219">
        <f>O161*H161</f>
        <v>0</v>
      </c>
      <c r="Q161" s="219">
        <v>1.8907700000000001</v>
      </c>
      <c r="R161" s="219">
        <f>Q161*H161</f>
        <v>2.2122009</v>
      </c>
      <c r="S161" s="219">
        <v>0</v>
      </c>
      <c r="T161" s="22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1" t="s">
        <v>173</v>
      </c>
      <c r="AT161" s="221" t="s">
        <v>169</v>
      </c>
      <c r="AU161" s="221" t="s">
        <v>85</v>
      </c>
      <c r="AY161" s="18" t="s">
        <v>167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8" t="s">
        <v>83</v>
      </c>
      <c r="BK161" s="222">
        <f>ROUND(I161*H161,2)</f>
        <v>0</v>
      </c>
      <c r="BL161" s="18" t="s">
        <v>173</v>
      </c>
      <c r="BM161" s="221" t="s">
        <v>1283</v>
      </c>
    </row>
    <row r="162" spans="1:65" s="13" customFormat="1" ht="11.25">
      <c r="B162" s="223"/>
      <c r="C162" s="224"/>
      <c r="D162" s="225" t="s">
        <v>175</v>
      </c>
      <c r="E162" s="226" t="s">
        <v>1</v>
      </c>
      <c r="F162" s="227" t="s">
        <v>1284</v>
      </c>
      <c r="G162" s="224"/>
      <c r="H162" s="226" t="s">
        <v>1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AT162" s="233" t="s">
        <v>175</v>
      </c>
      <c r="AU162" s="233" t="s">
        <v>85</v>
      </c>
      <c r="AV162" s="13" t="s">
        <v>83</v>
      </c>
      <c r="AW162" s="13" t="s">
        <v>31</v>
      </c>
      <c r="AX162" s="13" t="s">
        <v>75</v>
      </c>
      <c r="AY162" s="233" t="s">
        <v>167</v>
      </c>
    </row>
    <row r="163" spans="1:65" s="14" customFormat="1" ht="11.25">
      <c r="B163" s="234"/>
      <c r="C163" s="235"/>
      <c r="D163" s="225" t="s">
        <v>175</v>
      </c>
      <c r="E163" s="236" t="s">
        <v>1</v>
      </c>
      <c r="F163" s="237" t="s">
        <v>1285</v>
      </c>
      <c r="G163" s="235"/>
      <c r="H163" s="238">
        <v>1.17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AT163" s="244" t="s">
        <v>175</v>
      </c>
      <c r="AU163" s="244" t="s">
        <v>85</v>
      </c>
      <c r="AV163" s="14" t="s">
        <v>85</v>
      </c>
      <c r="AW163" s="14" t="s">
        <v>31</v>
      </c>
      <c r="AX163" s="14" t="s">
        <v>75</v>
      </c>
      <c r="AY163" s="244" t="s">
        <v>167</v>
      </c>
    </row>
    <row r="164" spans="1:65" s="15" customFormat="1" ht="11.25">
      <c r="B164" s="245"/>
      <c r="C164" s="246"/>
      <c r="D164" s="225" t="s">
        <v>175</v>
      </c>
      <c r="E164" s="247" t="s">
        <v>1</v>
      </c>
      <c r="F164" s="248" t="s">
        <v>202</v>
      </c>
      <c r="G164" s="246"/>
      <c r="H164" s="249">
        <v>1.17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AT164" s="255" t="s">
        <v>175</v>
      </c>
      <c r="AU164" s="255" t="s">
        <v>85</v>
      </c>
      <c r="AV164" s="15" t="s">
        <v>173</v>
      </c>
      <c r="AW164" s="15" t="s">
        <v>31</v>
      </c>
      <c r="AX164" s="15" t="s">
        <v>83</v>
      </c>
      <c r="AY164" s="255" t="s">
        <v>167</v>
      </c>
    </row>
    <row r="165" spans="1:65" s="12" customFormat="1" ht="22.9" customHeight="1">
      <c r="B165" s="194"/>
      <c r="C165" s="195"/>
      <c r="D165" s="196" t="s">
        <v>74</v>
      </c>
      <c r="E165" s="208" t="s">
        <v>1286</v>
      </c>
      <c r="F165" s="208" t="s">
        <v>1287</v>
      </c>
      <c r="G165" s="195"/>
      <c r="H165" s="195"/>
      <c r="I165" s="198"/>
      <c r="J165" s="209">
        <f>BK165</f>
        <v>0</v>
      </c>
      <c r="K165" s="195"/>
      <c r="L165" s="200"/>
      <c r="M165" s="201"/>
      <c r="N165" s="202"/>
      <c r="O165" s="202"/>
      <c r="P165" s="203">
        <f>P166</f>
        <v>0</v>
      </c>
      <c r="Q165" s="202"/>
      <c r="R165" s="203">
        <f>R166</f>
        <v>0</v>
      </c>
      <c r="S165" s="202"/>
      <c r="T165" s="204">
        <f>T166</f>
        <v>0</v>
      </c>
      <c r="AR165" s="205" t="s">
        <v>83</v>
      </c>
      <c r="AT165" s="206" t="s">
        <v>74</v>
      </c>
      <c r="AU165" s="206" t="s">
        <v>83</v>
      </c>
      <c r="AY165" s="205" t="s">
        <v>167</v>
      </c>
      <c r="BK165" s="207">
        <f>BK166</f>
        <v>0</v>
      </c>
    </row>
    <row r="166" spans="1:65" s="2" customFormat="1" ht="16.5" customHeight="1">
      <c r="A166" s="35"/>
      <c r="B166" s="36"/>
      <c r="C166" s="210" t="s">
        <v>227</v>
      </c>
      <c r="D166" s="210" t="s">
        <v>169</v>
      </c>
      <c r="E166" s="211" t="s">
        <v>615</v>
      </c>
      <c r="F166" s="212" t="s">
        <v>616</v>
      </c>
      <c r="G166" s="213" t="s">
        <v>230</v>
      </c>
      <c r="H166" s="214">
        <v>9.91</v>
      </c>
      <c r="I166" s="215"/>
      <c r="J166" s="214">
        <f>ROUND(I166*H166,2)</f>
        <v>0</v>
      </c>
      <c r="K166" s="216"/>
      <c r="L166" s="40"/>
      <c r="M166" s="217" t="s">
        <v>1</v>
      </c>
      <c r="N166" s="218" t="s">
        <v>40</v>
      </c>
      <c r="O166" s="72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1" t="s">
        <v>173</v>
      </c>
      <c r="AT166" s="221" t="s">
        <v>169</v>
      </c>
      <c r="AU166" s="221" t="s">
        <v>85</v>
      </c>
      <c r="AY166" s="18" t="s">
        <v>167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8" t="s">
        <v>83</v>
      </c>
      <c r="BK166" s="222">
        <f>ROUND(I166*H166,2)</f>
        <v>0</v>
      </c>
      <c r="BL166" s="18" t="s">
        <v>173</v>
      </c>
      <c r="BM166" s="221" t="s">
        <v>1288</v>
      </c>
    </row>
    <row r="167" spans="1:65" s="12" customFormat="1" ht="25.9" customHeight="1">
      <c r="B167" s="194"/>
      <c r="C167" s="195"/>
      <c r="D167" s="196" t="s">
        <v>74</v>
      </c>
      <c r="E167" s="197" t="s">
        <v>618</v>
      </c>
      <c r="F167" s="197" t="s">
        <v>619</v>
      </c>
      <c r="G167" s="195"/>
      <c r="H167" s="195"/>
      <c r="I167" s="198"/>
      <c r="J167" s="199">
        <f>BK167</f>
        <v>0</v>
      </c>
      <c r="K167" s="195"/>
      <c r="L167" s="200"/>
      <c r="M167" s="201"/>
      <c r="N167" s="202"/>
      <c r="O167" s="202"/>
      <c r="P167" s="203">
        <f>P168</f>
        <v>0</v>
      </c>
      <c r="Q167" s="202"/>
      <c r="R167" s="203">
        <f>R168</f>
        <v>5.3559999999999997E-2</v>
      </c>
      <c r="S167" s="202"/>
      <c r="T167" s="204">
        <f>T168</f>
        <v>0</v>
      </c>
      <c r="AR167" s="205" t="s">
        <v>85</v>
      </c>
      <c r="AT167" s="206" t="s">
        <v>74</v>
      </c>
      <c r="AU167" s="206" t="s">
        <v>75</v>
      </c>
      <c r="AY167" s="205" t="s">
        <v>167</v>
      </c>
      <c r="BK167" s="207">
        <f>BK168</f>
        <v>0</v>
      </c>
    </row>
    <row r="168" spans="1:65" s="12" customFormat="1" ht="22.9" customHeight="1">
      <c r="B168" s="194"/>
      <c r="C168" s="195"/>
      <c r="D168" s="196" t="s">
        <v>74</v>
      </c>
      <c r="E168" s="208" t="s">
        <v>1289</v>
      </c>
      <c r="F168" s="208" t="s">
        <v>1290</v>
      </c>
      <c r="G168" s="195"/>
      <c r="H168" s="195"/>
      <c r="I168" s="198"/>
      <c r="J168" s="209">
        <f>BK168</f>
        <v>0</v>
      </c>
      <c r="K168" s="195"/>
      <c r="L168" s="200"/>
      <c r="M168" s="201"/>
      <c r="N168" s="202"/>
      <c r="O168" s="202"/>
      <c r="P168" s="203">
        <f>SUM(P169:P186)</f>
        <v>0</v>
      </c>
      <c r="Q168" s="202"/>
      <c r="R168" s="203">
        <f>SUM(R169:R186)</f>
        <v>5.3559999999999997E-2</v>
      </c>
      <c r="S168" s="202"/>
      <c r="T168" s="204">
        <f>SUM(T169:T186)</f>
        <v>0</v>
      </c>
      <c r="AR168" s="205" t="s">
        <v>85</v>
      </c>
      <c r="AT168" s="206" t="s">
        <v>74</v>
      </c>
      <c r="AU168" s="206" t="s">
        <v>83</v>
      </c>
      <c r="AY168" s="205" t="s">
        <v>167</v>
      </c>
      <c r="BK168" s="207">
        <f>SUM(BK169:BK186)</f>
        <v>0</v>
      </c>
    </row>
    <row r="169" spans="1:65" s="2" customFormat="1" ht="24" customHeight="1">
      <c r="A169" s="35"/>
      <c r="B169" s="36"/>
      <c r="C169" s="210" t="s">
        <v>233</v>
      </c>
      <c r="D169" s="210" t="s">
        <v>169</v>
      </c>
      <c r="E169" s="211" t="s">
        <v>1291</v>
      </c>
      <c r="F169" s="212" t="s">
        <v>1292</v>
      </c>
      <c r="G169" s="213" t="s">
        <v>338</v>
      </c>
      <c r="H169" s="214">
        <v>10</v>
      </c>
      <c r="I169" s="215"/>
      <c r="J169" s="214">
        <f>ROUND(I169*H169,2)</f>
        <v>0</v>
      </c>
      <c r="K169" s="216"/>
      <c r="L169" s="40"/>
      <c r="M169" s="217" t="s">
        <v>1</v>
      </c>
      <c r="N169" s="218" t="s">
        <v>40</v>
      </c>
      <c r="O169" s="72"/>
      <c r="P169" s="219">
        <f>O169*H169</f>
        <v>0</v>
      </c>
      <c r="Q169" s="219">
        <v>1.3799999999999999E-3</v>
      </c>
      <c r="R169" s="219">
        <f>Q169*H169</f>
        <v>1.38E-2</v>
      </c>
      <c r="S169" s="219">
        <v>0</v>
      </c>
      <c r="T169" s="22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1" t="s">
        <v>264</v>
      </c>
      <c r="AT169" s="221" t="s">
        <v>169</v>
      </c>
      <c r="AU169" s="221" t="s">
        <v>85</v>
      </c>
      <c r="AY169" s="18" t="s">
        <v>167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8" t="s">
        <v>83</v>
      </c>
      <c r="BK169" s="222">
        <f>ROUND(I169*H169,2)</f>
        <v>0</v>
      </c>
      <c r="BL169" s="18" t="s">
        <v>264</v>
      </c>
      <c r="BM169" s="221" t="s">
        <v>1293</v>
      </c>
    </row>
    <row r="170" spans="1:65" s="2" customFormat="1" ht="24" customHeight="1">
      <c r="A170" s="35"/>
      <c r="B170" s="36"/>
      <c r="C170" s="210" t="s">
        <v>240</v>
      </c>
      <c r="D170" s="210" t="s">
        <v>169</v>
      </c>
      <c r="E170" s="211" t="s">
        <v>1294</v>
      </c>
      <c r="F170" s="212" t="s">
        <v>1295</v>
      </c>
      <c r="G170" s="213" t="s">
        <v>338</v>
      </c>
      <c r="H170" s="214">
        <v>8</v>
      </c>
      <c r="I170" s="215"/>
      <c r="J170" s="214">
        <f>ROUND(I170*H170,2)</f>
        <v>0</v>
      </c>
      <c r="K170" s="216"/>
      <c r="L170" s="40"/>
      <c r="M170" s="217" t="s">
        <v>1</v>
      </c>
      <c r="N170" s="218" t="s">
        <v>40</v>
      </c>
      <c r="O170" s="72"/>
      <c r="P170" s="219">
        <f>O170*H170</f>
        <v>0</v>
      </c>
      <c r="Q170" s="219">
        <v>1.92E-3</v>
      </c>
      <c r="R170" s="219">
        <f>Q170*H170</f>
        <v>1.536E-2</v>
      </c>
      <c r="S170" s="219">
        <v>0</v>
      </c>
      <c r="T170" s="22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1" t="s">
        <v>264</v>
      </c>
      <c r="AT170" s="221" t="s">
        <v>169</v>
      </c>
      <c r="AU170" s="221" t="s">
        <v>85</v>
      </c>
      <c r="AY170" s="18" t="s">
        <v>167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8" t="s">
        <v>83</v>
      </c>
      <c r="BK170" s="222">
        <f>ROUND(I170*H170,2)</f>
        <v>0</v>
      </c>
      <c r="BL170" s="18" t="s">
        <v>264</v>
      </c>
      <c r="BM170" s="221" t="s">
        <v>1296</v>
      </c>
    </row>
    <row r="171" spans="1:65" s="2" customFormat="1" ht="24" customHeight="1">
      <c r="A171" s="35"/>
      <c r="B171" s="36"/>
      <c r="C171" s="210" t="s">
        <v>244</v>
      </c>
      <c r="D171" s="210" t="s">
        <v>169</v>
      </c>
      <c r="E171" s="211" t="s">
        <v>1297</v>
      </c>
      <c r="F171" s="212" t="s">
        <v>1298</v>
      </c>
      <c r="G171" s="213" t="s">
        <v>338</v>
      </c>
      <c r="H171" s="214">
        <v>5</v>
      </c>
      <c r="I171" s="215"/>
      <c r="J171" s="214">
        <f>ROUND(I171*H171,2)</f>
        <v>0</v>
      </c>
      <c r="K171" s="216"/>
      <c r="L171" s="40"/>
      <c r="M171" s="217" t="s">
        <v>1</v>
      </c>
      <c r="N171" s="218" t="s">
        <v>40</v>
      </c>
      <c r="O171" s="72"/>
      <c r="P171" s="219">
        <f>O171*H171</f>
        <v>0</v>
      </c>
      <c r="Q171" s="219">
        <v>3.0200000000000001E-3</v>
      </c>
      <c r="R171" s="219">
        <f>Q171*H171</f>
        <v>1.5100000000000001E-2</v>
      </c>
      <c r="S171" s="219">
        <v>0</v>
      </c>
      <c r="T171" s="22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1" t="s">
        <v>264</v>
      </c>
      <c r="AT171" s="221" t="s">
        <v>169</v>
      </c>
      <c r="AU171" s="221" t="s">
        <v>85</v>
      </c>
      <c r="AY171" s="18" t="s">
        <v>167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8" t="s">
        <v>83</v>
      </c>
      <c r="BK171" s="222">
        <f>ROUND(I171*H171,2)</f>
        <v>0</v>
      </c>
      <c r="BL171" s="18" t="s">
        <v>264</v>
      </c>
      <c r="BM171" s="221" t="s">
        <v>1299</v>
      </c>
    </row>
    <row r="172" spans="1:65" s="2" customFormat="1" ht="24" customHeight="1">
      <c r="A172" s="35"/>
      <c r="B172" s="36"/>
      <c r="C172" s="210" t="s">
        <v>252</v>
      </c>
      <c r="D172" s="210" t="s">
        <v>169</v>
      </c>
      <c r="E172" s="211" t="s">
        <v>1300</v>
      </c>
      <c r="F172" s="212" t="s">
        <v>1301</v>
      </c>
      <c r="G172" s="213" t="s">
        <v>338</v>
      </c>
      <c r="H172" s="214">
        <v>4</v>
      </c>
      <c r="I172" s="215"/>
      <c r="J172" s="214">
        <f>ROUND(I172*H172,2)</f>
        <v>0</v>
      </c>
      <c r="K172" s="216"/>
      <c r="L172" s="40"/>
      <c r="M172" s="217" t="s">
        <v>1</v>
      </c>
      <c r="N172" s="218" t="s">
        <v>40</v>
      </c>
      <c r="O172" s="72"/>
      <c r="P172" s="219">
        <f>O172*H172</f>
        <v>0</v>
      </c>
      <c r="Q172" s="219">
        <v>2.9E-4</v>
      </c>
      <c r="R172" s="219">
        <f>Q172*H172</f>
        <v>1.16E-3</v>
      </c>
      <c r="S172" s="219">
        <v>0</v>
      </c>
      <c r="T172" s="22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1" t="s">
        <v>264</v>
      </c>
      <c r="AT172" s="221" t="s">
        <v>169</v>
      </c>
      <c r="AU172" s="221" t="s">
        <v>85</v>
      </c>
      <c r="AY172" s="18" t="s">
        <v>167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8" t="s">
        <v>83</v>
      </c>
      <c r="BK172" s="222">
        <f>ROUND(I172*H172,2)</f>
        <v>0</v>
      </c>
      <c r="BL172" s="18" t="s">
        <v>264</v>
      </c>
      <c r="BM172" s="221" t="s">
        <v>1302</v>
      </c>
    </row>
    <row r="173" spans="1:65" s="14" customFormat="1" ht="11.25">
      <c r="B173" s="234"/>
      <c r="C173" s="235"/>
      <c r="D173" s="225" t="s">
        <v>175</v>
      </c>
      <c r="E173" s="236" t="s">
        <v>1</v>
      </c>
      <c r="F173" s="237" t="s">
        <v>1303</v>
      </c>
      <c r="G173" s="235"/>
      <c r="H173" s="238">
        <v>4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AT173" s="244" t="s">
        <v>175</v>
      </c>
      <c r="AU173" s="244" t="s">
        <v>85</v>
      </c>
      <c r="AV173" s="14" t="s">
        <v>85</v>
      </c>
      <c r="AW173" s="14" t="s">
        <v>31</v>
      </c>
      <c r="AX173" s="14" t="s">
        <v>83</v>
      </c>
      <c r="AY173" s="244" t="s">
        <v>167</v>
      </c>
    </row>
    <row r="174" spans="1:65" s="2" customFormat="1" ht="16.5" customHeight="1">
      <c r="A174" s="35"/>
      <c r="B174" s="36"/>
      <c r="C174" s="210" t="s">
        <v>8</v>
      </c>
      <c r="D174" s="210" t="s">
        <v>169</v>
      </c>
      <c r="E174" s="211" t="s">
        <v>1304</v>
      </c>
      <c r="F174" s="212" t="s">
        <v>1305</v>
      </c>
      <c r="G174" s="213" t="s">
        <v>338</v>
      </c>
      <c r="H174" s="214">
        <v>4</v>
      </c>
      <c r="I174" s="215"/>
      <c r="J174" s="214">
        <f>ROUND(I174*H174,2)</f>
        <v>0</v>
      </c>
      <c r="K174" s="216"/>
      <c r="L174" s="40"/>
      <c r="M174" s="217" t="s">
        <v>1</v>
      </c>
      <c r="N174" s="218" t="s">
        <v>40</v>
      </c>
      <c r="O174" s="72"/>
      <c r="P174" s="219">
        <f>O174*H174</f>
        <v>0</v>
      </c>
      <c r="Q174" s="219">
        <v>3.5E-4</v>
      </c>
      <c r="R174" s="219">
        <f>Q174*H174</f>
        <v>1.4E-3</v>
      </c>
      <c r="S174" s="219">
        <v>0</v>
      </c>
      <c r="T174" s="22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1" t="s">
        <v>264</v>
      </c>
      <c r="AT174" s="221" t="s">
        <v>169</v>
      </c>
      <c r="AU174" s="221" t="s">
        <v>85</v>
      </c>
      <c r="AY174" s="18" t="s">
        <v>167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8" t="s">
        <v>83</v>
      </c>
      <c r="BK174" s="222">
        <f>ROUND(I174*H174,2)</f>
        <v>0</v>
      </c>
      <c r="BL174" s="18" t="s">
        <v>264</v>
      </c>
      <c r="BM174" s="221" t="s">
        <v>1306</v>
      </c>
    </row>
    <row r="175" spans="1:65" s="2" customFormat="1" ht="16.5" customHeight="1">
      <c r="A175" s="35"/>
      <c r="B175" s="36"/>
      <c r="C175" s="210" t="s">
        <v>264</v>
      </c>
      <c r="D175" s="210" t="s">
        <v>169</v>
      </c>
      <c r="E175" s="211" t="s">
        <v>1307</v>
      </c>
      <c r="F175" s="212" t="s">
        <v>1308</v>
      </c>
      <c r="G175" s="213" t="s">
        <v>338</v>
      </c>
      <c r="H175" s="214">
        <v>1</v>
      </c>
      <c r="I175" s="215"/>
      <c r="J175" s="214">
        <f>ROUND(I175*H175,2)</f>
        <v>0</v>
      </c>
      <c r="K175" s="216"/>
      <c r="L175" s="40"/>
      <c r="M175" s="217" t="s">
        <v>1</v>
      </c>
      <c r="N175" s="218" t="s">
        <v>40</v>
      </c>
      <c r="O175" s="72"/>
      <c r="P175" s="219">
        <f>O175*H175</f>
        <v>0</v>
      </c>
      <c r="Q175" s="219">
        <v>5.6999999999999998E-4</v>
      </c>
      <c r="R175" s="219">
        <f>Q175*H175</f>
        <v>5.6999999999999998E-4</v>
      </c>
      <c r="S175" s="219">
        <v>0</v>
      </c>
      <c r="T175" s="22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1" t="s">
        <v>264</v>
      </c>
      <c r="AT175" s="221" t="s">
        <v>169</v>
      </c>
      <c r="AU175" s="221" t="s">
        <v>85</v>
      </c>
      <c r="AY175" s="18" t="s">
        <v>167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8" t="s">
        <v>83</v>
      </c>
      <c r="BK175" s="222">
        <f>ROUND(I175*H175,2)</f>
        <v>0</v>
      </c>
      <c r="BL175" s="18" t="s">
        <v>264</v>
      </c>
      <c r="BM175" s="221" t="s">
        <v>1309</v>
      </c>
    </row>
    <row r="176" spans="1:65" s="2" customFormat="1" ht="16.5" customHeight="1">
      <c r="A176" s="35"/>
      <c r="B176" s="36"/>
      <c r="C176" s="210" t="s">
        <v>271</v>
      </c>
      <c r="D176" s="210" t="s">
        <v>169</v>
      </c>
      <c r="E176" s="211" t="s">
        <v>1310</v>
      </c>
      <c r="F176" s="212" t="s">
        <v>1311</v>
      </c>
      <c r="G176" s="213" t="s">
        <v>338</v>
      </c>
      <c r="H176" s="214">
        <v>5</v>
      </c>
      <c r="I176" s="215"/>
      <c r="J176" s="214">
        <f>ROUND(I176*H176,2)</f>
        <v>0</v>
      </c>
      <c r="K176" s="216"/>
      <c r="L176" s="40"/>
      <c r="M176" s="217" t="s">
        <v>1</v>
      </c>
      <c r="N176" s="218" t="s">
        <v>40</v>
      </c>
      <c r="O176" s="72"/>
      <c r="P176" s="219">
        <f>O176*H176</f>
        <v>0</v>
      </c>
      <c r="Q176" s="219">
        <v>1.14E-3</v>
      </c>
      <c r="R176" s="219">
        <f>Q176*H176</f>
        <v>5.7000000000000002E-3</v>
      </c>
      <c r="S176" s="219">
        <v>0</v>
      </c>
      <c r="T176" s="22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1" t="s">
        <v>264</v>
      </c>
      <c r="AT176" s="221" t="s">
        <v>169</v>
      </c>
      <c r="AU176" s="221" t="s">
        <v>85</v>
      </c>
      <c r="AY176" s="18" t="s">
        <v>167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8" t="s">
        <v>83</v>
      </c>
      <c r="BK176" s="222">
        <f>ROUND(I176*H176,2)</f>
        <v>0</v>
      </c>
      <c r="BL176" s="18" t="s">
        <v>264</v>
      </c>
      <c r="BM176" s="221" t="s">
        <v>1312</v>
      </c>
    </row>
    <row r="177" spans="1:65" s="2" customFormat="1" ht="24" customHeight="1">
      <c r="A177" s="35"/>
      <c r="B177" s="36"/>
      <c r="C177" s="256" t="s">
        <v>279</v>
      </c>
      <c r="D177" s="256" t="s">
        <v>245</v>
      </c>
      <c r="E177" s="257" t="s">
        <v>1313</v>
      </c>
      <c r="F177" s="258" t="s">
        <v>1314</v>
      </c>
      <c r="G177" s="259" t="s">
        <v>307</v>
      </c>
      <c r="H177" s="260">
        <v>1</v>
      </c>
      <c r="I177" s="261"/>
      <c r="J177" s="260">
        <f>ROUND(I177*H177,2)</f>
        <v>0</v>
      </c>
      <c r="K177" s="262"/>
      <c r="L177" s="263"/>
      <c r="M177" s="264" t="s">
        <v>1</v>
      </c>
      <c r="N177" s="265" t="s">
        <v>40</v>
      </c>
      <c r="O177" s="72"/>
      <c r="P177" s="219">
        <f>O177*H177</f>
        <v>0</v>
      </c>
      <c r="Q177" s="219">
        <v>1.3999999999999999E-4</v>
      </c>
      <c r="R177" s="219">
        <f>Q177*H177</f>
        <v>1.3999999999999999E-4</v>
      </c>
      <c r="S177" s="219">
        <v>0</v>
      </c>
      <c r="T177" s="22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1" t="s">
        <v>359</v>
      </c>
      <c r="AT177" s="221" t="s">
        <v>245</v>
      </c>
      <c r="AU177" s="221" t="s">
        <v>85</v>
      </c>
      <c r="AY177" s="18" t="s">
        <v>167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8" t="s">
        <v>83</v>
      </c>
      <c r="BK177" s="222">
        <f>ROUND(I177*H177,2)</f>
        <v>0</v>
      </c>
      <c r="BL177" s="18" t="s">
        <v>264</v>
      </c>
      <c r="BM177" s="221" t="s">
        <v>1315</v>
      </c>
    </row>
    <row r="178" spans="1:65" s="2" customFormat="1" ht="19.5">
      <c r="A178" s="35"/>
      <c r="B178" s="36"/>
      <c r="C178" s="37"/>
      <c r="D178" s="225" t="s">
        <v>1316</v>
      </c>
      <c r="E178" s="37"/>
      <c r="F178" s="285" t="s">
        <v>1317</v>
      </c>
      <c r="G178" s="37"/>
      <c r="H178" s="37"/>
      <c r="I178" s="123"/>
      <c r="J178" s="37"/>
      <c r="K178" s="37"/>
      <c r="L178" s="40"/>
      <c r="M178" s="286"/>
      <c r="N178" s="287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1316</v>
      </c>
      <c r="AU178" s="18" t="s">
        <v>85</v>
      </c>
    </row>
    <row r="179" spans="1:65" s="2" customFormat="1" ht="24" customHeight="1">
      <c r="A179" s="35"/>
      <c r="B179" s="36"/>
      <c r="C179" s="256" t="s">
        <v>284</v>
      </c>
      <c r="D179" s="256" t="s">
        <v>245</v>
      </c>
      <c r="E179" s="257" t="s">
        <v>1318</v>
      </c>
      <c r="F179" s="258" t="s">
        <v>1319</v>
      </c>
      <c r="G179" s="259" t="s">
        <v>307</v>
      </c>
      <c r="H179" s="260">
        <v>1</v>
      </c>
      <c r="I179" s="261"/>
      <c r="J179" s="260">
        <f>ROUND(I179*H179,2)</f>
        <v>0</v>
      </c>
      <c r="K179" s="262"/>
      <c r="L179" s="263"/>
      <c r="M179" s="264" t="s">
        <v>1</v>
      </c>
      <c r="N179" s="265" t="s">
        <v>40</v>
      </c>
      <c r="O179" s="72"/>
      <c r="P179" s="219">
        <f>O179*H179</f>
        <v>0</v>
      </c>
      <c r="Q179" s="219">
        <v>3.3E-4</v>
      </c>
      <c r="R179" s="219">
        <f>Q179*H179</f>
        <v>3.3E-4</v>
      </c>
      <c r="S179" s="219">
        <v>0</v>
      </c>
      <c r="T179" s="22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1" t="s">
        <v>359</v>
      </c>
      <c r="AT179" s="221" t="s">
        <v>245</v>
      </c>
      <c r="AU179" s="221" t="s">
        <v>85</v>
      </c>
      <c r="AY179" s="18" t="s">
        <v>167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8" t="s">
        <v>83</v>
      </c>
      <c r="BK179" s="222">
        <f>ROUND(I179*H179,2)</f>
        <v>0</v>
      </c>
      <c r="BL179" s="18" t="s">
        <v>264</v>
      </c>
      <c r="BM179" s="221" t="s">
        <v>1320</v>
      </c>
    </row>
    <row r="180" spans="1:65" s="2" customFormat="1" ht="19.5">
      <c r="A180" s="35"/>
      <c r="B180" s="36"/>
      <c r="C180" s="37"/>
      <c r="D180" s="225" t="s">
        <v>1316</v>
      </c>
      <c r="E180" s="37"/>
      <c r="F180" s="285" t="s">
        <v>1321</v>
      </c>
      <c r="G180" s="37"/>
      <c r="H180" s="37"/>
      <c r="I180" s="123"/>
      <c r="J180" s="37"/>
      <c r="K180" s="37"/>
      <c r="L180" s="40"/>
      <c r="M180" s="286"/>
      <c r="N180" s="287"/>
      <c r="O180" s="72"/>
      <c r="P180" s="72"/>
      <c r="Q180" s="72"/>
      <c r="R180" s="72"/>
      <c r="S180" s="72"/>
      <c r="T180" s="73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1316</v>
      </c>
      <c r="AU180" s="18" t="s">
        <v>85</v>
      </c>
    </row>
    <row r="181" spans="1:65" s="2" customFormat="1" ht="16.5" customHeight="1">
      <c r="A181" s="35"/>
      <c r="B181" s="36"/>
      <c r="C181" s="210" t="s">
        <v>290</v>
      </c>
      <c r="D181" s="210" t="s">
        <v>169</v>
      </c>
      <c r="E181" s="211" t="s">
        <v>1322</v>
      </c>
      <c r="F181" s="212" t="s">
        <v>1323</v>
      </c>
      <c r="G181" s="213" t="s">
        <v>338</v>
      </c>
      <c r="H181" s="214">
        <v>32</v>
      </c>
      <c r="I181" s="215"/>
      <c r="J181" s="214">
        <f>ROUND(I181*H181,2)</f>
        <v>0</v>
      </c>
      <c r="K181" s="216"/>
      <c r="L181" s="40"/>
      <c r="M181" s="217" t="s">
        <v>1</v>
      </c>
      <c r="N181" s="218" t="s">
        <v>40</v>
      </c>
      <c r="O181" s="72"/>
      <c r="P181" s="219">
        <f>O181*H181</f>
        <v>0</v>
      </c>
      <c r="Q181" s="219">
        <v>0</v>
      </c>
      <c r="R181" s="219">
        <f>Q181*H181</f>
        <v>0</v>
      </c>
      <c r="S181" s="219">
        <v>0</v>
      </c>
      <c r="T181" s="22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1" t="s">
        <v>173</v>
      </c>
      <c r="AT181" s="221" t="s">
        <v>169</v>
      </c>
      <c r="AU181" s="221" t="s">
        <v>85</v>
      </c>
      <c r="AY181" s="18" t="s">
        <v>167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8" t="s">
        <v>83</v>
      </c>
      <c r="BK181" s="222">
        <f>ROUND(I181*H181,2)</f>
        <v>0</v>
      </c>
      <c r="BL181" s="18" t="s">
        <v>173</v>
      </c>
      <c r="BM181" s="221" t="s">
        <v>1324</v>
      </c>
    </row>
    <row r="182" spans="1:65" s="14" customFormat="1" ht="11.25">
      <c r="B182" s="234"/>
      <c r="C182" s="235"/>
      <c r="D182" s="225" t="s">
        <v>175</v>
      </c>
      <c r="E182" s="236" t="s">
        <v>1</v>
      </c>
      <c r="F182" s="237" t="s">
        <v>1325</v>
      </c>
      <c r="G182" s="235"/>
      <c r="H182" s="238">
        <v>32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AT182" s="244" t="s">
        <v>175</v>
      </c>
      <c r="AU182" s="244" t="s">
        <v>85</v>
      </c>
      <c r="AV182" s="14" t="s">
        <v>85</v>
      </c>
      <c r="AW182" s="14" t="s">
        <v>31</v>
      </c>
      <c r="AX182" s="14" t="s">
        <v>75</v>
      </c>
      <c r="AY182" s="244" t="s">
        <v>167</v>
      </c>
    </row>
    <row r="183" spans="1:65" s="15" customFormat="1" ht="11.25">
      <c r="B183" s="245"/>
      <c r="C183" s="246"/>
      <c r="D183" s="225" t="s">
        <v>175</v>
      </c>
      <c r="E183" s="247" t="s">
        <v>1</v>
      </c>
      <c r="F183" s="248" t="s">
        <v>202</v>
      </c>
      <c r="G183" s="246"/>
      <c r="H183" s="249">
        <v>32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AT183" s="255" t="s">
        <v>175</v>
      </c>
      <c r="AU183" s="255" t="s">
        <v>85</v>
      </c>
      <c r="AV183" s="15" t="s">
        <v>173</v>
      </c>
      <c r="AW183" s="15" t="s">
        <v>31</v>
      </c>
      <c r="AX183" s="15" t="s">
        <v>83</v>
      </c>
      <c r="AY183" s="255" t="s">
        <v>167</v>
      </c>
    </row>
    <row r="184" spans="1:65" s="2" customFormat="1" ht="16.5" customHeight="1">
      <c r="A184" s="35"/>
      <c r="B184" s="36"/>
      <c r="C184" s="210" t="s">
        <v>7</v>
      </c>
      <c r="D184" s="210" t="s">
        <v>169</v>
      </c>
      <c r="E184" s="211" t="s">
        <v>1326</v>
      </c>
      <c r="F184" s="212" t="s">
        <v>1327</v>
      </c>
      <c r="G184" s="213" t="s">
        <v>338</v>
      </c>
      <c r="H184" s="214">
        <v>5</v>
      </c>
      <c r="I184" s="215"/>
      <c r="J184" s="214">
        <f>ROUND(I184*H184,2)</f>
        <v>0</v>
      </c>
      <c r="K184" s="216"/>
      <c r="L184" s="40"/>
      <c r="M184" s="217" t="s">
        <v>1</v>
      </c>
      <c r="N184" s="218" t="s">
        <v>40</v>
      </c>
      <c r="O184" s="72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1" t="s">
        <v>264</v>
      </c>
      <c r="AT184" s="221" t="s">
        <v>169</v>
      </c>
      <c r="AU184" s="221" t="s">
        <v>85</v>
      </c>
      <c r="AY184" s="18" t="s">
        <v>167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8" t="s">
        <v>83</v>
      </c>
      <c r="BK184" s="222">
        <f>ROUND(I184*H184,2)</f>
        <v>0</v>
      </c>
      <c r="BL184" s="18" t="s">
        <v>264</v>
      </c>
      <c r="BM184" s="221" t="s">
        <v>1328</v>
      </c>
    </row>
    <row r="185" spans="1:65" s="2" customFormat="1" ht="24" customHeight="1">
      <c r="A185" s="35"/>
      <c r="B185" s="36"/>
      <c r="C185" s="210" t="s">
        <v>304</v>
      </c>
      <c r="D185" s="210" t="s">
        <v>169</v>
      </c>
      <c r="E185" s="211" t="s">
        <v>1329</v>
      </c>
      <c r="F185" s="212" t="s">
        <v>1330</v>
      </c>
      <c r="G185" s="213" t="s">
        <v>230</v>
      </c>
      <c r="H185" s="214">
        <v>0.05</v>
      </c>
      <c r="I185" s="215"/>
      <c r="J185" s="214">
        <f>ROUND(I185*H185,2)</f>
        <v>0</v>
      </c>
      <c r="K185" s="216"/>
      <c r="L185" s="40"/>
      <c r="M185" s="217" t="s">
        <v>1</v>
      </c>
      <c r="N185" s="218" t="s">
        <v>40</v>
      </c>
      <c r="O185" s="72"/>
      <c r="P185" s="219">
        <f>O185*H185</f>
        <v>0</v>
      </c>
      <c r="Q185" s="219">
        <v>0</v>
      </c>
      <c r="R185" s="219">
        <f>Q185*H185</f>
        <v>0</v>
      </c>
      <c r="S185" s="219">
        <v>0</v>
      </c>
      <c r="T185" s="22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1" t="s">
        <v>264</v>
      </c>
      <c r="AT185" s="221" t="s">
        <v>169</v>
      </c>
      <c r="AU185" s="221" t="s">
        <v>85</v>
      </c>
      <c r="AY185" s="18" t="s">
        <v>167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8" t="s">
        <v>83</v>
      </c>
      <c r="BK185" s="222">
        <f>ROUND(I185*H185,2)</f>
        <v>0</v>
      </c>
      <c r="BL185" s="18" t="s">
        <v>264</v>
      </c>
      <c r="BM185" s="221" t="s">
        <v>1331</v>
      </c>
    </row>
    <row r="186" spans="1:65" s="2" customFormat="1" ht="24" customHeight="1">
      <c r="A186" s="35"/>
      <c r="B186" s="36"/>
      <c r="C186" s="210" t="s">
        <v>309</v>
      </c>
      <c r="D186" s="210" t="s">
        <v>169</v>
      </c>
      <c r="E186" s="211" t="s">
        <v>1332</v>
      </c>
      <c r="F186" s="212" t="s">
        <v>1333</v>
      </c>
      <c r="G186" s="213" t="s">
        <v>230</v>
      </c>
      <c r="H186" s="214">
        <v>0.05</v>
      </c>
      <c r="I186" s="215"/>
      <c r="J186" s="214">
        <f>ROUND(I186*H186,2)</f>
        <v>0</v>
      </c>
      <c r="K186" s="216"/>
      <c r="L186" s="40"/>
      <c r="M186" s="280" t="s">
        <v>1</v>
      </c>
      <c r="N186" s="281" t="s">
        <v>40</v>
      </c>
      <c r="O186" s="282"/>
      <c r="P186" s="283">
        <f>O186*H186</f>
        <v>0</v>
      </c>
      <c r="Q186" s="283">
        <v>0</v>
      </c>
      <c r="R186" s="283">
        <f>Q186*H186</f>
        <v>0</v>
      </c>
      <c r="S186" s="283">
        <v>0</v>
      </c>
      <c r="T186" s="28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1" t="s">
        <v>264</v>
      </c>
      <c r="AT186" s="221" t="s">
        <v>169</v>
      </c>
      <c r="AU186" s="221" t="s">
        <v>85</v>
      </c>
      <c r="AY186" s="18" t="s">
        <v>167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8" t="s">
        <v>83</v>
      </c>
      <c r="BK186" s="222">
        <f>ROUND(I186*H186,2)</f>
        <v>0</v>
      </c>
      <c r="BL186" s="18" t="s">
        <v>264</v>
      </c>
      <c r="BM186" s="221" t="s">
        <v>1334</v>
      </c>
    </row>
    <row r="187" spans="1:65" s="2" customFormat="1" ht="6.95" customHeight="1">
      <c r="A187" s="35"/>
      <c r="B187" s="55"/>
      <c r="C187" s="56"/>
      <c r="D187" s="56"/>
      <c r="E187" s="56"/>
      <c r="F187" s="56"/>
      <c r="G187" s="56"/>
      <c r="H187" s="56"/>
      <c r="I187" s="159"/>
      <c r="J187" s="56"/>
      <c r="K187" s="56"/>
      <c r="L187" s="40"/>
      <c r="M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</row>
  </sheetData>
  <sheetProtection algorithmName="SHA-512" hashValue="v6ywsf1A6BVGJvejkKlAV3WW+C62XeZ7Oi0ASovVKKb/WfAX/QsyXlgXwzQLXiY+UxiwJb2xTphxabD7RuRP0A==" saltValue="+AoHfdQpUpnxMUOEgHnHPMk7dYhnjkXJWLVG2jS8pqSqhribXOUNob7umXavjhMN/CmSwbxMPBZcT+fkDmWleQ==" spinCount="100000" sheet="1" objects="1" scenarios="1" formatColumns="0" formatRows="0" autoFilter="0"/>
  <autoFilter ref="C125:K186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6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101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85</v>
      </c>
    </row>
    <row r="4" spans="1:46" s="1" customFormat="1" ht="24.95" customHeight="1">
      <c r="B4" s="21"/>
      <c r="D4" s="120" t="s">
        <v>120</v>
      </c>
      <c r="I4" s="116"/>
      <c r="L4" s="21"/>
      <c r="M4" s="121" t="s">
        <v>10</v>
      </c>
      <c r="AT4" s="18" t="s">
        <v>4</v>
      </c>
    </row>
    <row r="5" spans="1:46" s="1" customFormat="1" ht="6.95" customHeight="1">
      <c r="B5" s="21"/>
      <c r="I5" s="116"/>
      <c r="L5" s="21"/>
    </row>
    <row r="6" spans="1:46" s="1" customFormat="1" ht="12" customHeight="1">
      <c r="B6" s="21"/>
      <c r="D6" s="122" t="s">
        <v>15</v>
      </c>
      <c r="I6" s="116"/>
      <c r="L6" s="21"/>
    </row>
    <row r="7" spans="1:46" s="1" customFormat="1" ht="16.5" customHeight="1">
      <c r="B7" s="21"/>
      <c r="E7" s="333" t="str">
        <f>'Rekapitulace stavby'!K6</f>
        <v>Psí útulek Bety Ostrov - nové zázemí</v>
      </c>
      <c r="F7" s="334"/>
      <c r="G7" s="334"/>
      <c r="H7" s="334"/>
      <c r="I7" s="116"/>
      <c r="L7" s="21"/>
    </row>
    <row r="8" spans="1:46" s="1" customFormat="1" ht="12" customHeight="1">
      <c r="B8" s="21"/>
      <c r="D8" s="122" t="s">
        <v>121</v>
      </c>
      <c r="I8" s="116"/>
      <c r="L8" s="21"/>
    </row>
    <row r="9" spans="1:46" s="2" customFormat="1" ht="16.5" customHeight="1">
      <c r="A9" s="35"/>
      <c r="B9" s="40"/>
      <c r="C9" s="35"/>
      <c r="D9" s="35"/>
      <c r="E9" s="333" t="s">
        <v>1244</v>
      </c>
      <c r="F9" s="336"/>
      <c r="G9" s="336"/>
      <c r="H9" s="336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2" t="s">
        <v>1245</v>
      </c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35" t="s">
        <v>1335</v>
      </c>
      <c r="F11" s="336"/>
      <c r="G11" s="336"/>
      <c r="H11" s="336"/>
      <c r="I11" s="123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123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2" t="s">
        <v>17</v>
      </c>
      <c r="E13" s="35"/>
      <c r="F13" s="111" t="s">
        <v>1</v>
      </c>
      <c r="G13" s="35"/>
      <c r="H13" s="35"/>
      <c r="I13" s="124" t="s">
        <v>18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19</v>
      </c>
      <c r="E14" s="35"/>
      <c r="F14" s="111" t="s">
        <v>20</v>
      </c>
      <c r="G14" s="35"/>
      <c r="H14" s="35"/>
      <c r="I14" s="124" t="s">
        <v>21</v>
      </c>
      <c r="J14" s="125" t="str">
        <f>'Rekapitulace stavby'!AN8</f>
        <v>13. 8. 2019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23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2" t="s">
        <v>23</v>
      </c>
      <c r="E16" s="35"/>
      <c r="F16" s="35"/>
      <c r="G16" s="35"/>
      <c r="H16" s="35"/>
      <c r="I16" s="124" t="s">
        <v>24</v>
      </c>
      <c r="J16" s="111" t="str">
        <f>IF('Rekapitulace stavby'!AN10="","",'Rekapitulace stavby'!AN10)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tr">
        <f>IF('Rekapitulace stavby'!E11="","",'Rekapitulace stavby'!E11)</f>
        <v>Město Ostrov</v>
      </c>
      <c r="F17" s="35"/>
      <c r="G17" s="35"/>
      <c r="H17" s="35"/>
      <c r="I17" s="124" t="s">
        <v>26</v>
      </c>
      <c r="J17" s="111" t="str">
        <f>IF('Rekapitulace stavby'!AN11="","",'Rekapitulace stavby'!AN11)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23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2" t="s">
        <v>27</v>
      </c>
      <c r="E19" s="35"/>
      <c r="F19" s="35"/>
      <c r="G19" s="35"/>
      <c r="H19" s="35"/>
      <c r="I19" s="124" t="s">
        <v>24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37" t="str">
        <f>'Rekapitulace stavby'!E14</f>
        <v>Vyplň údaj</v>
      </c>
      <c r="F20" s="338"/>
      <c r="G20" s="338"/>
      <c r="H20" s="338"/>
      <c r="I20" s="124" t="s">
        <v>26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23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2" t="s">
        <v>29</v>
      </c>
      <c r="E22" s="35"/>
      <c r="F22" s="35"/>
      <c r="G22" s="35"/>
      <c r="H22" s="35"/>
      <c r="I22" s="124" t="s">
        <v>24</v>
      </c>
      <c r="J22" s="111" t="str">
        <f>IF('Rekapitulace stavby'!AN16="","",'Rekapitulace stavby'!AN16)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tr">
        <f>IF('Rekapitulace stavby'!E17="","",'Rekapitulace stavby'!E17)</f>
        <v>Ing.Vladislav Skoček, Ostrov</v>
      </c>
      <c r="F23" s="35"/>
      <c r="G23" s="35"/>
      <c r="H23" s="35"/>
      <c r="I23" s="124" t="s">
        <v>26</v>
      </c>
      <c r="J23" s="111" t="str">
        <f>IF('Rekapitulace stavby'!AN17="","",'Rekapitulace stavby'!AN17)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23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2" t="s">
        <v>32</v>
      </c>
      <c r="E25" s="35"/>
      <c r="F25" s="35"/>
      <c r="G25" s="35"/>
      <c r="H25" s="35"/>
      <c r="I25" s="124" t="s">
        <v>24</v>
      </c>
      <c r="J25" s="111" t="str">
        <f>IF('Rekapitulace stavby'!AN19="","",'Rekapitulace stavby'!AN19)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stavby'!E20="","",'Rekapitulace stavby'!E20)</f>
        <v>Neubauerová Soňa, SK-Projekt Ostrov</v>
      </c>
      <c r="F26" s="35"/>
      <c r="G26" s="35"/>
      <c r="H26" s="35"/>
      <c r="I26" s="124" t="s">
        <v>26</v>
      </c>
      <c r="J26" s="111" t="str">
        <f>IF('Rekapitulace stavby'!AN20="","",'Rekapitulace stavby'!AN20)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23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2" t="s">
        <v>34</v>
      </c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6"/>
      <c r="B29" s="127"/>
      <c r="C29" s="126"/>
      <c r="D29" s="126"/>
      <c r="E29" s="339" t="s">
        <v>1</v>
      </c>
      <c r="F29" s="339"/>
      <c r="G29" s="339"/>
      <c r="H29" s="339"/>
      <c r="I29" s="128"/>
      <c r="J29" s="126"/>
      <c r="K29" s="126"/>
      <c r="L29" s="129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23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32" t="s">
        <v>35</v>
      </c>
      <c r="E32" s="35"/>
      <c r="F32" s="35"/>
      <c r="G32" s="35"/>
      <c r="H32" s="35"/>
      <c r="I32" s="123"/>
      <c r="J32" s="133">
        <f>ROUND(J122,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30"/>
      <c r="E33" s="130"/>
      <c r="F33" s="130"/>
      <c r="G33" s="130"/>
      <c r="H33" s="130"/>
      <c r="I33" s="131"/>
      <c r="J33" s="130"/>
      <c r="K33" s="130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34" t="s">
        <v>37</v>
      </c>
      <c r="G34" s="35"/>
      <c r="H34" s="35"/>
      <c r="I34" s="135" t="s">
        <v>36</v>
      </c>
      <c r="J34" s="134" t="s">
        <v>38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6" t="s">
        <v>39</v>
      </c>
      <c r="E35" s="122" t="s">
        <v>40</v>
      </c>
      <c r="F35" s="137">
        <f>ROUND((SUM(BE122:BE150)),  2)</f>
        <v>0</v>
      </c>
      <c r="G35" s="35"/>
      <c r="H35" s="35"/>
      <c r="I35" s="138">
        <v>0.21</v>
      </c>
      <c r="J35" s="137">
        <f>ROUND(((SUM(BE122:BE150))*I35),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2" t="s">
        <v>41</v>
      </c>
      <c r="F36" s="137">
        <f>ROUND((SUM(BF122:BF150)),  2)</f>
        <v>0</v>
      </c>
      <c r="G36" s="35"/>
      <c r="H36" s="35"/>
      <c r="I36" s="138">
        <v>0.15</v>
      </c>
      <c r="J36" s="137">
        <f>ROUND(((SUM(BF122:BF150))*I36),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2" t="s">
        <v>42</v>
      </c>
      <c r="F37" s="137">
        <f>ROUND((SUM(BG122:BG150)),  2)</f>
        <v>0</v>
      </c>
      <c r="G37" s="35"/>
      <c r="H37" s="35"/>
      <c r="I37" s="138">
        <v>0.21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2" t="s">
        <v>43</v>
      </c>
      <c r="F38" s="137">
        <f>ROUND((SUM(BH122:BH150)),  2)</f>
        <v>0</v>
      </c>
      <c r="G38" s="35"/>
      <c r="H38" s="35"/>
      <c r="I38" s="138">
        <v>0.15</v>
      </c>
      <c r="J38" s="137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2" t="s">
        <v>44</v>
      </c>
      <c r="F39" s="137">
        <f>ROUND((SUM(BI122:BI150)),  2)</f>
        <v>0</v>
      </c>
      <c r="G39" s="35"/>
      <c r="H39" s="35"/>
      <c r="I39" s="138">
        <v>0</v>
      </c>
      <c r="J39" s="137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9"/>
      <c r="D41" s="140" t="s">
        <v>45</v>
      </c>
      <c r="E41" s="141"/>
      <c r="F41" s="141"/>
      <c r="G41" s="142" t="s">
        <v>46</v>
      </c>
      <c r="H41" s="143" t="s">
        <v>47</v>
      </c>
      <c r="I41" s="144"/>
      <c r="J41" s="145">
        <f>SUM(J32:J39)</f>
        <v>0</v>
      </c>
      <c r="K41" s="146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123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I43" s="116"/>
      <c r="L43" s="21"/>
    </row>
    <row r="44" spans="1:31" s="1" customFormat="1" ht="14.45" customHeight="1">
      <c r="B44" s="21"/>
      <c r="I44" s="116"/>
      <c r="L44" s="21"/>
    </row>
    <row r="45" spans="1:31" s="1" customFormat="1" ht="14.45" customHeight="1">
      <c r="B45" s="21"/>
      <c r="I45" s="116"/>
      <c r="L45" s="21"/>
    </row>
    <row r="46" spans="1:31" s="1" customFormat="1" ht="14.45" customHeight="1">
      <c r="B46" s="21"/>
      <c r="I46" s="116"/>
      <c r="L46" s="21"/>
    </row>
    <row r="47" spans="1:31" s="1" customFormat="1" ht="14.45" customHeight="1">
      <c r="B47" s="21"/>
      <c r="I47" s="116"/>
      <c r="L47" s="21"/>
    </row>
    <row r="48" spans="1:31" s="1" customFormat="1" ht="14.45" customHeight="1">
      <c r="B48" s="21"/>
      <c r="I48" s="116"/>
      <c r="L48" s="21"/>
    </row>
    <row r="49" spans="1:31" s="1" customFormat="1" ht="14.45" customHeight="1">
      <c r="B49" s="21"/>
      <c r="I49" s="116"/>
      <c r="L49" s="21"/>
    </row>
    <row r="50" spans="1:31" s="2" customFormat="1" ht="14.45" customHeight="1">
      <c r="B50" s="52"/>
      <c r="D50" s="147" t="s">
        <v>48</v>
      </c>
      <c r="E50" s="148"/>
      <c r="F50" s="148"/>
      <c r="G50" s="147" t="s">
        <v>49</v>
      </c>
      <c r="H50" s="148"/>
      <c r="I50" s="149"/>
      <c r="J50" s="148"/>
      <c r="K50" s="148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50" t="s">
        <v>50</v>
      </c>
      <c r="E61" s="151"/>
      <c r="F61" s="152" t="s">
        <v>51</v>
      </c>
      <c r="G61" s="150" t="s">
        <v>50</v>
      </c>
      <c r="H61" s="151"/>
      <c r="I61" s="153"/>
      <c r="J61" s="154" t="s">
        <v>51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7" t="s">
        <v>52</v>
      </c>
      <c r="E65" s="155"/>
      <c r="F65" s="155"/>
      <c r="G65" s="147" t="s">
        <v>53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50" t="s">
        <v>50</v>
      </c>
      <c r="E76" s="151"/>
      <c r="F76" s="152" t="s">
        <v>51</v>
      </c>
      <c r="G76" s="150" t="s">
        <v>50</v>
      </c>
      <c r="H76" s="151"/>
      <c r="I76" s="153"/>
      <c r="J76" s="154" t="s">
        <v>51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123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40" t="str">
        <f>E7</f>
        <v>Psí útulek Bety Ostrov - nové zázemí</v>
      </c>
      <c r="F85" s="341"/>
      <c r="G85" s="341"/>
      <c r="H85" s="341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121</v>
      </c>
      <c r="D86" s="23"/>
      <c r="E86" s="23"/>
      <c r="F86" s="23"/>
      <c r="G86" s="23"/>
      <c r="H86" s="23"/>
      <c r="I86" s="116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40" t="s">
        <v>1244</v>
      </c>
      <c r="F87" s="342"/>
      <c r="G87" s="342"/>
      <c r="H87" s="342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1245</v>
      </c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08" t="str">
        <f>E11</f>
        <v>04-02 - Vnitřní vodovod</v>
      </c>
      <c r="F89" s="342"/>
      <c r="G89" s="342"/>
      <c r="H89" s="342"/>
      <c r="I89" s="123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19</v>
      </c>
      <c r="D91" s="37"/>
      <c r="E91" s="37"/>
      <c r="F91" s="28" t="str">
        <f>F14</f>
        <v xml:space="preserve"> </v>
      </c>
      <c r="G91" s="37"/>
      <c r="H91" s="37"/>
      <c r="I91" s="124" t="s">
        <v>21</v>
      </c>
      <c r="J91" s="67" t="str">
        <f>IF(J14="","",J14)</f>
        <v>13. 8. 2019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123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27.95" customHeight="1">
      <c r="A93" s="35"/>
      <c r="B93" s="36"/>
      <c r="C93" s="30" t="s">
        <v>23</v>
      </c>
      <c r="D93" s="37"/>
      <c r="E93" s="37"/>
      <c r="F93" s="28" t="str">
        <f>E17</f>
        <v>Město Ostrov</v>
      </c>
      <c r="G93" s="37"/>
      <c r="H93" s="37"/>
      <c r="I93" s="124" t="s">
        <v>29</v>
      </c>
      <c r="J93" s="33" t="str">
        <f>E23</f>
        <v>Ing.Vladislav Skoček, Ostrov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27.95" customHeight="1">
      <c r="A94" s="35"/>
      <c r="B94" s="36"/>
      <c r="C94" s="30" t="s">
        <v>27</v>
      </c>
      <c r="D94" s="37"/>
      <c r="E94" s="37"/>
      <c r="F94" s="28" t="str">
        <f>IF(E20="","",E20)</f>
        <v>Vyplň údaj</v>
      </c>
      <c r="G94" s="37"/>
      <c r="H94" s="37"/>
      <c r="I94" s="124" t="s">
        <v>32</v>
      </c>
      <c r="J94" s="33" t="str">
        <f>E26</f>
        <v>Neubauerová Soňa, SK-Projekt Ostrov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63" t="s">
        <v>124</v>
      </c>
      <c r="D96" s="164"/>
      <c r="E96" s="164"/>
      <c r="F96" s="164"/>
      <c r="G96" s="164"/>
      <c r="H96" s="164"/>
      <c r="I96" s="165"/>
      <c r="J96" s="166" t="s">
        <v>125</v>
      </c>
      <c r="K96" s="16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123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67" t="s">
        <v>126</v>
      </c>
      <c r="D98" s="37"/>
      <c r="E98" s="37"/>
      <c r="F98" s="37"/>
      <c r="G98" s="37"/>
      <c r="H98" s="37"/>
      <c r="I98" s="123"/>
      <c r="J98" s="85">
        <f>J122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127</v>
      </c>
    </row>
    <row r="99" spans="1:47" s="9" customFormat="1" ht="24.95" customHeight="1">
      <c r="B99" s="168"/>
      <c r="C99" s="169"/>
      <c r="D99" s="170" t="s">
        <v>140</v>
      </c>
      <c r="E99" s="171"/>
      <c r="F99" s="171"/>
      <c r="G99" s="171"/>
      <c r="H99" s="171"/>
      <c r="I99" s="172"/>
      <c r="J99" s="173">
        <f>J123</f>
        <v>0</v>
      </c>
      <c r="K99" s="169"/>
      <c r="L99" s="174"/>
    </row>
    <row r="100" spans="1:47" s="10" customFormat="1" ht="19.899999999999999" customHeight="1">
      <c r="B100" s="175"/>
      <c r="C100" s="105"/>
      <c r="D100" s="176" t="s">
        <v>1005</v>
      </c>
      <c r="E100" s="177"/>
      <c r="F100" s="177"/>
      <c r="G100" s="177"/>
      <c r="H100" s="177"/>
      <c r="I100" s="178"/>
      <c r="J100" s="179">
        <f>J124</f>
        <v>0</v>
      </c>
      <c r="K100" s="105"/>
      <c r="L100" s="180"/>
    </row>
    <row r="101" spans="1:47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123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47" s="2" customFormat="1" ht="6.95" customHeight="1">
      <c r="A102" s="35"/>
      <c r="B102" s="55"/>
      <c r="C102" s="56"/>
      <c r="D102" s="56"/>
      <c r="E102" s="56"/>
      <c r="F102" s="56"/>
      <c r="G102" s="56"/>
      <c r="H102" s="56"/>
      <c r="I102" s="159"/>
      <c r="J102" s="56"/>
      <c r="K102" s="56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47" s="2" customFormat="1" ht="6.95" customHeight="1">
      <c r="A106" s="35"/>
      <c r="B106" s="57"/>
      <c r="C106" s="58"/>
      <c r="D106" s="58"/>
      <c r="E106" s="58"/>
      <c r="F106" s="58"/>
      <c r="G106" s="58"/>
      <c r="H106" s="58"/>
      <c r="I106" s="162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s="2" customFormat="1" ht="24.95" customHeight="1">
      <c r="A107" s="35"/>
      <c r="B107" s="36"/>
      <c r="C107" s="24" t="s">
        <v>152</v>
      </c>
      <c r="D107" s="37"/>
      <c r="E107" s="37"/>
      <c r="F107" s="37"/>
      <c r="G107" s="37"/>
      <c r="H107" s="37"/>
      <c r="I107" s="123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6.95" customHeight="1">
      <c r="A108" s="35"/>
      <c r="B108" s="36"/>
      <c r="C108" s="37"/>
      <c r="D108" s="37"/>
      <c r="E108" s="37"/>
      <c r="F108" s="37"/>
      <c r="G108" s="37"/>
      <c r="H108" s="37"/>
      <c r="I108" s="123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12" customHeight="1">
      <c r="A109" s="35"/>
      <c r="B109" s="36"/>
      <c r="C109" s="30" t="s">
        <v>15</v>
      </c>
      <c r="D109" s="37"/>
      <c r="E109" s="37"/>
      <c r="F109" s="37"/>
      <c r="G109" s="37"/>
      <c r="H109" s="37"/>
      <c r="I109" s="123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16.5" customHeight="1">
      <c r="A110" s="35"/>
      <c r="B110" s="36"/>
      <c r="C110" s="37"/>
      <c r="D110" s="37"/>
      <c r="E110" s="340" t="str">
        <f>E7</f>
        <v>Psí útulek Bety Ostrov - nové zázemí</v>
      </c>
      <c r="F110" s="341"/>
      <c r="G110" s="341"/>
      <c r="H110" s="341"/>
      <c r="I110" s="123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1" customFormat="1" ht="12" customHeight="1">
      <c r="B111" s="22"/>
      <c r="C111" s="30" t="s">
        <v>121</v>
      </c>
      <c r="D111" s="23"/>
      <c r="E111" s="23"/>
      <c r="F111" s="23"/>
      <c r="G111" s="23"/>
      <c r="H111" s="23"/>
      <c r="I111" s="116"/>
      <c r="J111" s="23"/>
      <c r="K111" s="23"/>
      <c r="L111" s="21"/>
    </row>
    <row r="112" spans="1:47" s="2" customFormat="1" ht="16.5" customHeight="1">
      <c r="A112" s="35"/>
      <c r="B112" s="36"/>
      <c r="C112" s="37"/>
      <c r="D112" s="37"/>
      <c r="E112" s="340" t="s">
        <v>1244</v>
      </c>
      <c r="F112" s="342"/>
      <c r="G112" s="342"/>
      <c r="H112" s="342"/>
      <c r="I112" s="123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1245</v>
      </c>
      <c r="D113" s="37"/>
      <c r="E113" s="37"/>
      <c r="F113" s="37"/>
      <c r="G113" s="37"/>
      <c r="H113" s="37"/>
      <c r="I113" s="123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308" t="str">
        <f>E11</f>
        <v>04-02 - Vnitřní vodovod</v>
      </c>
      <c r="F114" s="342"/>
      <c r="G114" s="342"/>
      <c r="H114" s="342"/>
      <c r="I114" s="123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123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19</v>
      </c>
      <c r="D116" s="37"/>
      <c r="E116" s="37"/>
      <c r="F116" s="28" t="str">
        <f>F14</f>
        <v xml:space="preserve"> </v>
      </c>
      <c r="G116" s="37"/>
      <c r="H116" s="37"/>
      <c r="I116" s="124" t="s">
        <v>21</v>
      </c>
      <c r="J116" s="67" t="str">
        <f>IF(J14="","",J14)</f>
        <v>13. 8. 2019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123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27.95" customHeight="1">
      <c r="A118" s="35"/>
      <c r="B118" s="36"/>
      <c r="C118" s="30" t="s">
        <v>23</v>
      </c>
      <c r="D118" s="37"/>
      <c r="E118" s="37"/>
      <c r="F118" s="28" t="str">
        <f>E17</f>
        <v>Město Ostrov</v>
      </c>
      <c r="G118" s="37"/>
      <c r="H118" s="37"/>
      <c r="I118" s="124" t="s">
        <v>29</v>
      </c>
      <c r="J118" s="33" t="str">
        <f>E23</f>
        <v>Ing.Vladislav Skoček, Ostrov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27.95" customHeight="1">
      <c r="A119" s="35"/>
      <c r="B119" s="36"/>
      <c r="C119" s="30" t="s">
        <v>27</v>
      </c>
      <c r="D119" s="37"/>
      <c r="E119" s="37"/>
      <c r="F119" s="28" t="str">
        <f>IF(E20="","",E20)</f>
        <v>Vyplň údaj</v>
      </c>
      <c r="G119" s="37"/>
      <c r="H119" s="37"/>
      <c r="I119" s="124" t="s">
        <v>32</v>
      </c>
      <c r="J119" s="33" t="str">
        <f>E26</f>
        <v>Neubauerová Soňa, SK-Projekt Ostrov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123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81"/>
      <c r="B121" s="182"/>
      <c r="C121" s="183" t="s">
        <v>153</v>
      </c>
      <c r="D121" s="184" t="s">
        <v>60</v>
      </c>
      <c r="E121" s="184" t="s">
        <v>56</v>
      </c>
      <c r="F121" s="184" t="s">
        <v>57</v>
      </c>
      <c r="G121" s="184" t="s">
        <v>154</v>
      </c>
      <c r="H121" s="184" t="s">
        <v>155</v>
      </c>
      <c r="I121" s="185" t="s">
        <v>156</v>
      </c>
      <c r="J121" s="186" t="s">
        <v>125</v>
      </c>
      <c r="K121" s="187" t="s">
        <v>157</v>
      </c>
      <c r="L121" s="188"/>
      <c r="M121" s="76" t="s">
        <v>1</v>
      </c>
      <c r="N121" s="77" t="s">
        <v>39</v>
      </c>
      <c r="O121" s="77" t="s">
        <v>158</v>
      </c>
      <c r="P121" s="77" t="s">
        <v>159</v>
      </c>
      <c r="Q121" s="77" t="s">
        <v>160</v>
      </c>
      <c r="R121" s="77" t="s">
        <v>161</v>
      </c>
      <c r="S121" s="77" t="s">
        <v>162</v>
      </c>
      <c r="T121" s="78" t="s">
        <v>163</v>
      </c>
      <c r="U121" s="181"/>
      <c r="V121" s="181"/>
      <c r="W121" s="181"/>
      <c r="X121" s="181"/>
      <c r="Y121" s="181"/>
      <c r="Z121" s="181"/>
      <c r="AA121" s="181"/>
      <c r="AB121" s="181"/>
      <c r="AC121" s="181"/>
      <c r="AD121" s="181"/>
      <c r="AE121" s="181"/>
    </row>
    <row r="122" spans="1:65" s="2" customFormat="1" ht="22.9" customHeight="1">
      <c r="A122" s="35"/>
      <c r="B122" s="36"/>
      <c r="C122" s="83" t="s">
        <v>164</v>
      </c>
      <c r="D122" s="37"/>
      <c r="E122" s="37"/>
      <c r="F122" s="37"/>
      <c r="G122" s="37"/>
      <c r="H122" s="37"/>
      <c r="I122" s="123"/>
      <c r="J122" s="189">
        <f>BK122</f>
        <v>0</v>
      </c>
      <c r="K122" s="37"/>
      <c r="L122" s="40"/>
      <c r="M122" s="79"/>
      <c r="N122" s="190"/>
      <c r="O122" s="80"/>
      <c r="P122" s="191">
        <f>P123</f>
        <v>0</v>
      </c>
      <c r="Q122" s="80"/>
      <c r="R122" s="191">
        <f>R123</f>
        <v>6.9590000000000013E-2</v>
      </c>
      <c r="S122" s="80"/>
      <c r="T122" s="192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74</v>
      </c>
      <c r="AU122" s="18" t="s">
        <v>127</v>
      </c>
      <c r="BK122" s="193">
        <f>BK123</f>
        <v>0</v>
      </c>
    </row>
    <row r="123" spans="1:65" s="12" customFormat="1" ht="25.9" customHeight="1">
      <c r="B123" s="194"/>
      <c r="C123" s="195"/>
      <c r="D123" s="196" t="s">
        <v>74</v>
      </c>
      <c r="E123" s="197" t="s">
        <v>618</v>
      </c>
      <c r="F123" s="197" t="s">
        <v>619</v>
      </c>
      <c r="G123" s="195"/>
      <c r="H123" s="195"/>
      <c r="I123" s="198"/>
      <c r="J123" s="199">
        <f>BK123</f>
        <v>0</v>
      </c>
      <c r="K123" s="195"/>
      <c r="L123" s="200"/>
      <c r="M123" s="201"/>
      <c r="N123" s="202"/>
      <c r="O123" s="202"/>
      <c r="P123" s="203">
        <f>P124</f>
        <v>0</v>
      </c>
      <c r="Q123" s="202"/>
      <c r="R123" s="203">
        <f>R124</f>
        <v>6.9590000000000013E-2</v>
      </c>
      <c r="S123" s="202"/>
      <c r="T123" s="204">
        <f>T124</f>
        <v>0</v>
      </c>
      <c r="AR123" s="205" t="s">
        <v>85</v>
      </c>
      <c r="AT123" s="206" t="s">
        <v>74</v>
      </c>
      <c r="AU123" s="206" t="s">
        <v>75</v>
      </c>
      <c r="AY123" s="205" t="s">
        <v>167</v>
      </c>
      <c r="BK123" s="207">
        <f>BK124</f>
        <v>0</v>
      </c>
    </row>
    <row r="124" spans="1:65" s="12" customFormat="1" ht="22.9" customHeight="1">
      <c r="B124" s="194"/>
      <c r="C124" s="195"/>
      <c r="D124" s="196" t="s">
        <v>74</v>
      </c>
      <c r="E124" s="208" t="s">
        <v>1211</v>
      </c>
      <c r="F124" s="208" t="s">
        <v>1212</v>
      </c>
      <c r="G124" s="195"/>
      <c r="H124" s="195"/>
      <c r="I124" s="198"/>
      <c r="J124" s="209">
        <f>BK124</f>
        <v>0</v>
      </c>
      <c r="K124" s="195"/>
      <c r="L124" s="200"/>
      <c r="M124" s="201"/>
      <c r="N124" s="202"/>
      <c r="O124" s="202"/>
      <c r="P124" s="203">
        <f>SUM(P125:P150)</f>
        <v>0</v>
      </c>
      <c r="Q124" s="202"/>
      <c r="R124" s="203">
        <f>SUM(R125:R150)</f>
        <v>6.9590000000000013E-2</v>
      </c>
      <c r="S124" s="202"/>
      <c r="T124" s="204">
        <f>SUM(T125:T150)</f>
        <v>0</v>
      </c>
      <c r="AR124" s="205" t="s">
        <v>85</v>
      </c>
      <c r="AT124" s="206" t="s">
        <v>74</v>
      </c>
      <c r="AU124" s="206" t="s">
        <v>83</v>
      </c>
      <c r="AY124" s="205" t="s">
        <v>167</v>
      </c>
      <c r="BK124" s="207">
        <f>SUM(BK125:BK150)</f>
        <v>0</v>
      </c>
    </row>
    <row r="125" spans="1:65" s="2" customFormat="1" ht="24" customHeight="1">
      <c r="A125" s="35"/>
      <c r="B125" s="36"/>
      <c r="C125" s="210" t="s">
        <v>83</v>
      </c>
      <c r="D125" s="210" t="s">
        <v>169</v>
      </c>
      <c r="E125" s="211" t="s">
        <v>1336</v>
      </c>
      <c r="F125" s="212" t="s">
        <v>1337</v>
      </c>
      <c r="G125" s="213" t="s">
        <v>338</v>
      </c>
      <c r="H125" s="214">
        <v>16</v>
      </c>
      <c r="I125" s="215"/>
      <c r="J125" s="214">
        <f>ROUND(I125*H125,2)</f>
        <v>0</v>
      </c>
      <c r="K125" s="216"/>
      <c r="L125" s="40"/>
      <c r="M125" s="217" t="s">
        <v>1</v>
      </c>
      <c r="N125" s="218" t="s">
        <v>40</v>
      </c>
      <c r="O125" s="72"/>
      <c r="P125" s="219">
        <f>O125*H125</f>
        <v>0</v>
      </c>
      <c r="Q125" s="219">
        <v>7.7999999999999999E-4</v>
      </c>
      <c r="R125" s="219">
        <f>Q125*H125</f>
        <v>1.248E-2</v>
      </c>
      <c r="S125" s="219">
        <v>0</v>
      </c>
      <c r="T125" s="22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1" t="s">
        <v>264</v>
      </c>
      <c r="AT125" s="221" t="s">
        <v>169</v>
      </c>
      <c r="AU125" s="221" t="s">
        <v>85</v>
      </c>
      <c r="AY125" s="18" t="s">
        <v>167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8" t="s">
        <v>83</v>
      </c>
      <c r="BK125" s="222">
        <f>ROUND(I125*H125,2)</f>
        <v>0</v>
      </c>
      <c r="BL125" s="18" t="s">
        <v>264</v>
      </c>
      <c r="BM125" s="221" t="s">
        <v>1338</v>
      </c>
    </row>
    <row r="126" spans="1:65" s="2" customFormat="1" ht="24" customHeight="1">
      <c r="A126" s="35"/>
      <c r="B126" s="36"/>
      <c r="C126" s="210" t="s">
        <v>85</v>
      </c>
      <c r="D126" s="210" t="s">
        <v>169</v>
      </c>
      <c r="E126" s="211" t="s">
        <v>1339</v>
      </c>
      <c r="F126" s="212" t="s">
        <v>1340</v>
      </c>
      <c r="G126" s="213" t="s">
        <v>338</v>
      </c>
      <c r="H126" s="214">
        <v>24</v>
      </c>
      <c r="I126" s="215"/>
      <c r="J126" s="214">
        <f>ROUND(I126*H126,2)</f>
        <v>0</v>
      </c>
      <c r="K126" s="216"/>
      <c r="L126" s="40"/>
      <c r="M126" s="217" t="s">
        <v>1</v>
      </c>
      <c r="N126" s="218" t="s">
        <v>40</v>
      </c>
      <c r="O126" s="72"/>
      <c r="P126" s="219">
        <f>O126*H126</f>
        <v>0</v>
      </c>
      <c r="Q126" s="219">
        <v>9.6000000000000002E-4</v>
      </c>
      <c r="R126" s="219">
        <f>Q126*H126</f>
        <v>2.3040000000000001E-2</v>
      </c>
      <c r="S126" s="219">
        <v>0</v>
      </c>
      <c r="T126" s="22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1" t="s">
        <v>264</v>
      </c>
      <c r="AT126" s="221" t="s">
        <v>169</v>
      </c>
      <c r="AU126" s="221" t="s">
        <v>85</v>
      </c>
      <c r="AY126" s="18" t="s">
        <v>167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8" t="s">
        <v>83</v>
      </c>
      <c r="BK126" s="222">
        <f>ROUND(I126*H126,2)</f>
        <v>0</v>
      </c>
      <c r="BL126" s="18" t="s">
        <v>264</v>
      </c>
      <c r="BM126" s="221" t="s">
        <v>1341</v>
      </c>
    </row>
    <row r="127" spans="1:65" s="2" customFormat="1" ht="24" customHeight="1">
      <c r="A127" s="35"/>
      <c r="B127" s="36"/>
      <c r="C127" s="210" t="s">
        <v>183</v>
      </c>
      <c r="D127" s="210" t="s">
        <v>169</v>
      </c>
      <c r="E127" s="211" t="s">
        <v>1342</v>
      </c>
      <c r="F127" s="212" t="s">
        <v>1343</v>
      </c>
      <c r="G127" s="213" t="s">
        <v>338</v>
      </c>
      <c r="H127" s="214">
        <v>2</v>
      </c>
      <c r="I127" s="215"/>
      <c r="J127" s="214">
        <f>ROUND(I127*H127,2)</f>
        <v>0</v>
      </c>
      <c r="K127" s="216"/>
      <c r="L127" s="40"/>
      <c r="M127" s="217" t="s">
        <v>1</v>
      </c>
      <c r="N127" s="218" t="s">
        <v>40</v>
      </c>
      <c r="O127" s="72"/>
      <c r="P127" s="219">
        <f>O127*H127</f>
        <v>0</v>
      </c>
      <c r="Q127" s="219">
        <v>1.25E-3</v>
      </c>
      <c r="R127" s="219">
        <f>Q127*H127</f>
        <v>2.5000000000000001E-3</v>
      </c>
      <c r="S127" s="219">
        <v>0</v>
      </c>
      <c r="T127" s="22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1" t="s">
        <v>264</v>
      </c>
      <c r="AT127" s="221" t="s">
        <v>169</v>
      </c>
      <c r="AU127" s="221" t="s">
        <v>85</v>
      </c>
      <c r="AY127" s="18" t="s">
        <v>167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8" t="s">
        <v>83</v>
      </c>
      <c r="BK127" s="222">
        <f>ROUND(I127*H127,2)</f>
        <v>0</v>
      </c>
      <c r="BL127" s="18" t="s">
        <v>264</v>
      </c>
      <c r="BM127" s="221" t="s">
        <v>1344</v>
      </c>
    </row>
    <row r="128" spans="1:65" s="2" customFormat="1" ht="36" customHeight="1">
      <c r="A128" s="35"/>
      <c r="B128" s="36"/>
      <c r="C128" s="210" t="s">
        <v>173</v>
      </c>
      <c r="D128" s="210" t="s">
        <v>169</v>
      </c>
      <c r="E128" s="211" t="s">
        <v>1345</v>
      </c>
      <c r="F128" s="212" t="s">
        <v>1346</v>
      </c>
      <c r="G128" s="213" t="s">
        <v>338</v>
      </c>
      <c r="H128" s="214">
        <v>16</v>
      </c>
      <c r="I128" s="215"/>
      <c r="J128" s="214">
        <f>ROUND(I128*H128,2)</f>
        <v>0</v>
      </c>
      <c r="K128" s="216"/>
      <c r="L128" s="40"/>
      <c r="M128" s="217" t="s">
        <v>1</v>
      </c>
      <c r="N128" s="218" t="s">
        <v>40</v>
      </c>
      <c r="O128" s="72"/>
      <c r="P128" s="219">
        <f>O128*H128</f>
        <v>0</v>
      </c>
      <c r="Q128" s="219">
        <v>6.9999999999999994E-5</v>
      </c>
      <c r="R128" s="219">
        <f>Q128*H128</f>
        <v>1.1199999999999999E-3</v>
      </c>
      <c r="S128" s="219">
        <v>0</v>
      </c>
      <c r="T128" s="22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1" t="s">
        <v>264</v>
      </c>
      <c r="AT128" s="221" t="s">
        <v>169</v>
      </c>
      <c r="AU128" s="221" t="s">
        <v>85</v>
      </c>
      <c r="AY128" s="18" t="s">
        <v>167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8" t="s">
        <v>83</v>
      </c>
      <c r="BK128" s="222">
        <f>ROUND(I128*H128,2)</f>
        <v>0</v>
      </c>
      <c r="BL128" s="18" t="s">
        <v>264</v>
      </c>
      <c r="BM128" s="221" t="s">
        <v>1347</v>
      </c>
    </row>
    <row r="129" spans="1:65" s="2" customFormat="1" ht="36" customHeight="1">
      <c r="A129" s="35"/>
      <c r="B129" s="36"/>
      <c r="C129" s="210" t="s">
        <v>194</v>
      </c>
      <c r="D129" s="210" t="s">
        <v>169</v>
      </c>
      <c r="E129" s="211" t="s">
        <v>1348</v>
      </c>
      <c r="F129" s="212" t="s">
        <v>1349</v>
      </c>
      <c r="G129" s="213" t="s">
        <v>338</v>
      </c>
      <c r="H129" s="214">
        <v>26</v>
      </c>
      <c r="I129" s="215"/>
      <c r="J129" s="214">
        <f>ROUND(I129*H129,2)</f>
        <v>0</v>
      </c>
      <c r="K129" s="216"/>
      <c r="L129" s="40"/>
      <c r="M129" s="217" t="s">
        <v>1</v>
      </c>
      <c r="N129" s="218" t="s">
        <v>40</v>
      </c>
      <c r="O129" s="72"/>
      <c r="P129" s="219">
        <f>O129*H129</f>
        <v>0</v>
      </c>
      <c r="Q129" s="219">
        <v>9.0000000000000006E-5</v>
      </c>
      <c r="R129" s="219">
        <f>Q129*H129</f>
        <v>2.3400000000000001E-3</v>
      </c>
      <c r="S129" s="219">
        <v>0</v>
      </c>
      <c r="T129" s="22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1" t="s">
        <v>264</v>
      </c>
      <c r="AT129" s="221" t="s">
        <v>169</v>
      </c>
      <c r="AU129" s="221" t="s">
        <v>85</v>
      </c>
      <c r="AY129" s="18" t="s">
        <v>167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8" t="s">
        <v>83</v>
      </c>
      <c r="BK129" s="222">
        <f>ROUND(I129*H129,2)</f>
        <v>0</v>
      </c>
      <c r="BL129" s="18" t="s">
        <v>264</v>
      </c>
      <c r="BM129" s="221" t="s">
        <v>1350</v>
      </c>
    </row>
    <row r="130" spans="1:65" s="14" customFormat="1" ht="11.25">
      <c r="B130" s="234"/>
      <c r="C130" s="235"/>
      <c r="D130" s="225" t="s">
        <v>175</v>
      </c>
      <c r="E130" s="236" t="s">
        <v>1</v>
      </c>
      <c r="F130" s="237" t="s">
        <v>1351</v>
      </c>
      <c r="G130" s="235"/>
      <c r="H130" s="238">
        <v>26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AT130" s="244" t="s">
        <v>175</v>
      </c>
      <c r="AU130" s="244" t="s">
        <v>85</v>
      </c>
      <c r="AV130" s="14" t="s">
        <v>85</v>
      </c>
      <c r="AW130" s="14" t="s">
        <v>31</v>
      </c>
      <c r="AX130" s="14" t="s">
        <v>75</v>
      </c>
      <c r="AY130" s="244" t="s">
        <v>167</v>
      </c>
    </row>
    <row r="131" spans="1:65" s="15" customFormat="1" ht="11.25">
      <c r="B131" s="245"/>
      <c r="C131" s="246"/>
      <c r="D131" s="225" t="s">
        <v>175</v>
      </c>
      <c r="E131" s="247" t="s">
        <v>1</v>
      </c>
      <c r="F131" s="248" t="s">
        <v>202</v>
      </c>
      <c r="G131" s="246"/>
      <c r="H131" s="249">
        <v>26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AT131" s="255" t="s">
        <v>175</v>
      </c>
      <c r="AU131" s="255" t="s">
        <v>85</v>
      </c>
      <c r="AV131" s="15" t="s">
        <v>173</v>
      </c>
      <c r="AW131" s="15" t="s">
        <v>31</v>
      </c>
      <c r="AX131" s="15" t="s">
        <v>83</v>
      </c>
      <c r="AY131" s="255" t="s">
        <v>167</v>
      </c>
    </row>
    <row r="132" spans="1:65" s="2" customFormat="1" ht="24" customHeight="1">
      <c r="A132" s="35"/>
      <c r="B132" s="36"/>
      <c r="C132" s="210" t="s">
        <v>203</v>
      </c>
      <c r="D132" s="210" t="s">
        <v>169</v>
      </c>
      <c r="E132" s="211" t="s">
        <v>1352</v>
      </c>
      <c r="F132" s="212" t="s">
        <v>1353</v>
      </c>
      <c r="G132" s="213" t="s">
        <v>307</v>
      </c>
      <c r="H132" s="214">
        <v>3</v>
      </c>
      <c r="I132" s="215"/>
      <c r="J132" s="214">
        <f t="shared" ref="J132:J137" si="0">ROUND(I132*H132,2)</f>
        <v>0</v>
      </c>
      <c r="K132" s="216"/>
      <c r="L132" s="40"/>
      <c r="M132" s="217" t="s">
        <v>1</v>
      </c>
      <c r="N132" s="218" t="s">
        <v>40</v>
      </c>
      <c r="O132" s="72"/>
      <c r="P132" s="219">
        <f t="shared" ref="P132:P137" si="1">O132*H132</f>
        <v>0</v>
      </c>
      <c r="Q132" s="219">
        <v>2.7E-4</v>
      </c>
      <c r="R132" s="219">
        <f t="shared" ref="R132:R137" si="2">Q132*H132</f>
        <v>8.0999999999999996E-4</v>
      </c>
      <c r="S132" s="219">
        <v>0</v>
      </c>
      <c r="T132" s="220">
        <f t="shared" ref="T132:T137" si="3"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1" t="s">
        <v>264</v>
      </c>
      <c r="AT132" s="221" t="s">
        <v>169</v>
      </c>
      <c r="AU132" s="221" t="s">
        <v>85</v>
      </c>
      <c r="AY132" s="18" t="s">
        <v>167</v>
      </c>
      <c r="BE132" s="222">
        <f t="shared" ref="BE132:BE137" si="4">IF(N132="základní",J132,0)</f>
        <v>0</v>
      </c>
      <c r="BF132" s="222">
        <f t="shared" ref="BF132:BF137" si="5">IF(N132="snížená",J132,0)</f>
        <v>0</v>
      </c>
      <c r="BG132" s="222">
        <f t="shared" ref="BG132:BG137" si="6">IF(N132="zákl. přenesená",J132,0)</f>
        <v>0</v>
      </c>
      <c r="BH132" s="222">
        <f t="shared" ref="BH132:BH137" si="7">IF(N132="sníž. přenesená",J132,0)</f>
        <v>0</v>
      </c>
      <c r="BI132" s="222">
        <f t="shared" ref="BI132:BI137" si="8">IF(N132="nulová",J132,0)</f>
        <v>0</v>
      </c>
      <c r="BJ132" s="18" t="s">
        <v>83</v>
      </c>
      <c r="BK132" s="222">
        <f t="shared" ref="BK132:BK137" si="9">ROUND(I132*H132,2)</f>
        <v>0</v>
      </c>
      <c r="BL132" s="18" t="s">
        <v>264</v>
      </c>
      <c r="BM132" s="221" t="s">
        <v>1354</v>
      </c>
    </row>
    <row r="133" spans="1:65" s="2" customFormat="1" ht="16.5" customHeight="1">
      <c r="A133" s="35"/>
      <c r="B133" s="36"/>
      <c r="C133" s="210" t="s">
        <v>210</v>
      </c>
      <c r="D133" s="210" t="s">
        <v>169</v>
      </c>
      <c r="E133" s="211" t="s">
        <v>1355</v>
      </c>
      <c r="F133" s="212" t="s">
        <v>1356</v>
      </c>
      <c r="G133" s="213" t="s">
        <v>307</v>
      </c>
      <c r="H133" s="214">
        <v>2</v>
      </c>
      <c r="I133" s="215"/>
      <c r="J133" s="214">
        <f t="shared" si="0"/>
        <v>0</v>
      </c>
      <c r="K133" s="216"/>
      <c r="L133" s="40"/>
      <c r="M133" s="217" t="s">
        <v>1</v>
      </c>
      <c r="N133" s="218" t="s">
        <v>40</v>
      </c>
      <c r="O133" s="72"/>
      <c r="P133" s="219">
        <f t="shared" si="1"/>
        <v>0</v>
      </c>
      <c r="Q133" s="219">
        <v>2.9E-4</v>
      </c>
      <c r="R133" s="219">
        <f t="shared" si="2"/>
        <v>5.8E-4</v>
      </c>
      <c r="S133" s="219">
        <v>0</v>
      </c>
      <c r="T133" s="220">
        <f t="shared" si="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1" t="s">
        <v>264</v>
      </c>
      <c r="AT133" s="221" t="s">
        <v>169</v>
      </c>
      <c r="AU133" s="221" t="s">
        <v>85</v>
      </c>
      <c r="AY133" s="18" t="s">
        <v>167</v>
      </c>
      <c r="BE133" s="222">
        <f t="shared" si="4"/>
        <v>0</v>
      </c>
      <c r="BF133" s="222">
        <f t="shared" si="5"/>
        <v>0</v>
      </c>
      <c r="BG133" s="222">
        <f t="shared" si="6"/>
        <v>0</v>
      </c>
      <c r="BH133" s="222">
        <f t="shared" si="7"/>
        <v>0</v>
      </c>
      <c r="BI133" s="222">
        <f t="shared" si="8"/>
        <v>0</v>
      </c>
      <c r="BJ133" s="18" t="s">
        <v>83</v>
      </c>
      <c r="BK133" s="222">
        <f t="shared" si="9"/>
        <v>0</v>
      </c>
      <c r="BL133" s="18" t="s">
        <v>264</v>
      </c>
      <c r="BM133" s="221" t="s">
        <v>1357</v>
      </c>
    </row>
    <row r="134" spans="1:65" s="2" customFormat="1" ht="24" customHeight="1">
      <c r="A134" s="35"/>
      <c r="B134" s="36"/>
      <c r="C134" s="210" t="s">
        <v>217</v>
      </c>
      <c r="D134" s="210" t="s">
        <v>169</v>
      </c>
      <c r="E134" s="211" t="s">
        <v>1358</v>
      </c>
      <c r="F134" s="212" t="s">
        <v>1359</v>
      </c>
      <c r="G134" s="213" t="s">
        <v>307</v>
      </c>
      <c r="H134" s="214">
        <v>4</v>
      </c>
      <c r="I134" s="215"/>
      <c r="J134" s="214">
        <f t="shared" si="0"/>
        <v>0</v>
      </c>
      <c r="K134" s="216"/>
      <c r="L134" s="40"/>
      <c r="M134" s="217" t="s">
        <v>1</v>
      </c>
      <c r="N134" s="218" t="s">
        <v>40</v>
      </c>
      <c r="O134" s="72"/>
      <c r="P134" s="219">
        <f t="shared" si="1"/>
        <v>0</v>
      </c>
      <c r="Q134" s="219">
        <v>5.6999999999999998E-4</v>
      </c>
      <c r="R134" s="219">
        <f t="shared" si="2"/>
        <v>2.2799999999999999E-3</v>
      </c>
      <c r="S134" s="219">
        <v>0</v>
      </c>
      <c r="T134" s="220">
        <f t="shared" si="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1" t="s">
        <v>264</v>
      </c>
      <c r="AT134" s="221" t="s">
        <v>169</v>
      </c>
      <c r="AU134" s="221" t="s">
        <v>85</v>
      </c>
      <c r="AY134" s="18" t="s">
        <v>167</v>
      </c>
      <c r="BE134" s="222">
        <f t="shared" si="4"/>
        <v>0</v>
      </c>
      <c r="BF134" s="222">
        <f t="shared" si="5"/>
        <v>0</v>
      </c>
      <c r="BG134" s="222">
        <f t="shared" si="6"/>
        <v>0</v>
      </c>
      <c r="BH134" s="222">
        <f t="shared" si="7"/>
        <v>0</v>
      </c>
      <c r="BI134" s="222">
        <f t="shared" si="8"/>
        <v>0</v>
      </c>
      <c r="BJ134" s="18" t="s">
        <v>83</v>
      </c>
      <c r="BK134" s="222">
        <f t="shared" si="9"/>
        <v>0</v>
      </c>
      <c r="BL134" s="18" t="s">
        <v>264</v>
      </c>
      <c r="BM134" s="221" t="s">
        <v>1360</v>
      </c>
    </row>
    <row r="135" spans="1:65" s="2" customFormat="1" ht="24" customHeight="1">
      <c r="A135" s="35"/>
      <c r="B135" s="36"/>
      <c r="C135" s="210" t="s">
        <v>223</v>
      </c>
      <c r="D135" s="210" t="s">
        <v>169</v>
      </c>
      <c r="E135" s="211" t="s">
        <v>1361</v>
      </c>
      <c r="F135" s="212" t="s">
        <v>1362</v>
      </c>
      <c r="G135" s="213" t="s">
        <v>307</v>
      </c>
      <c r="H135" s="214">
        <v>1</v>
      </c>
      <c r="I135" s="215"/>
      <c r="J135" s="214">
        <f t="shared" si="0"/>
        <v>0</v>
      </c>
      <c r="K135" s="216"/>
      <c r="L135" s="40"/>
      <c r="M135" s="217" t="s">
        <v>1</v>
      </c>
      <c r="N135" s="218" t="s">
        <v>40</v>
      </c>
      <c r="O135" s="72"/>
      <c r="P135" s="219">
        <f t="shared" si="1"/>
        <v>0</v>
      </c>
      <c r="Q135" s="219">
        <v>9.2000000000000003E-4</v>
      </c>
      <c r="R135" s="219">
        <f t="shared" si="2"/>
        <v>9.2000000000000003E-4</v>
      </c>
      <c r="S135" s="219">
        <v>0</v>
      </c>
      <c r="T135" s="220">
        <f t="shared" si="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1" t="s">
        <v>264</v>
      </c>
      <c r="AT135" s="221" t="s">
        <v>169</v>
      </c>
      <c r="AU135" s="221" t="s">
        <v>85</v>
      </c>
      <c r="AY135" s="18" t="s">
        <v>167</v>
      </c>
      <c r="BE135" s="222">
        <f t="shared" si="4"/>
        <v>0</v>
      </c>
      <c r="BF135" s="222">
        <f t="shared" si="5"/>
        <v>0</v>
      </c>
      <c r="BG135" s="222">
        <f t="shared" si="6"/>
        <v>0</v>
      </c>
      <c r="BH135" s="222">
        <f t="shared" si="7"/>
        <v>0</v>
      </c>
      <c r="BI135" s="222">
        <f t="shared" si="8"/>
        <v>0</v>
      </c>
      <c r="BJ135" s="18" t="s">
        <v>83</v>
      </c>
      <c r="BK135" s="222">
        <f t="shared" si="9"/>
        <v>0</v>
      </c>
      <c r="BL135" s="18" t="s">
        <v>264</v>
      </c>
      <c r="BM135" s="221" t="s">
        <v>1363</v>
      </c>
    </row>
    <row r="136" spans="1:65" s="2" customFormat="1" ht="16.5" customHeight="1">
      <c r="A136" s="35"/>
      <c r="B136" s="36"/>
      <c r="C136" s="210" t="s">
        <v>227</v>
      </c>
      <c r="D136" s="210" t="s">
        <v>169</v>
      </c>
      <c r="E136" s="211" t="s">
        <v>1364</v>
      </c>
      <c r="F136" s="212" t="s">
        <v>1365</v>
      </c>
      <c r="G136" s="213" t="s">
        <v>307</v>
      </c>
      <c r="H136" s="214">
        <v>2</v>
      </c>
      <c r="I136" s="215"/>
      <c r="J136" s="214">
        <f t="shared" si="0"/>
        <v>0</v>
      </c>
      <c r="K136" s="216"/>
      <c r="L136" s="40"/>
      <c r="M136" s="217" t="s">
        <v>1</v>
      </c>
      <c r="N136" s="218" t="s">
        <v>40</v>
      </c>
      <c r="O136" s="72"/>
      <c r="P136" s="219">
        <f t="shared" si="1"/>
        <v>0</v>
      </c>
      <c r="Q136" s="219">
        <v>2.0000000000000002E-5</v>
      </c>
      <c r="R136" s="219">
        <f t="shared" si="2"/>
        <v>4.0000000000000003E-5</v>
      </c>
      <c r="S136" s="219">
        <v>0</v>
      </c>
      <c r="T136" s="220">
        <f t="shared" si="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1" t="s">
        <v>264</v>
      </c>
      <c r="AT136" s="221" t="s">
        <v>169</v>
      </c>
      <c r="AU136" s="221" t="s">
        <v>85</v>
      </c>
      <c r="AY136" s="18" t="s">
        <v>167</v>
      </c>
      <c r="BE136" s="222">
        <f t="shared" si="4"/>
        <v>0</v>
      </c>
      <c r="BF136" s="222">
        <f t="shared" si="5"/>
        <v>0</v>
      </c>
      <c r="BG136" s="222">
        <f t="shared" si="6"/>
        <v>0</v>
      </c>
      <c r="BH136" s="222">
        <f t="shared" si="7"/>
        <v>0</v>
      </c>
      <c r="BI136" s="222">
        <f t="shared" si="8"/>
        <v>0</v>
      </c>
      <c r="BJ136" s="18" t="s">
        <v>83</v>
      </c>
      <c r="BK136" s="222">
        <f t="shared" si="9"/>
        <v>0</v>
      </c>
      <c r="BL136" s="18" t="s">
        <v>264</v>
      </c>
      <c r="BM136" s="221" t="s">
        <v>1366</v>
      </c>
    </row>
    <row r="137" spans="1:65" s="2" customFormat="1" ht="16.5" customHeight="1">
      <c r="A137" s="35"/>
      <c r="B137" s="36"/>
      <c r="C137" s="256" t="s">
        <v>233</v>
      </c>
      <c r="D137" s="256" t="s">
        <v>245</v>
      </c>
      <c r="E137" s="257" t="s">
        <v>1367</v>
      </c>
      <c r="F137" s="258" t="s">
        <v>1368</v>
      </c>
      <c r="G137" s="259" t="s">
        <v>307</v>
      </c>
      <c r="H137" s="260">
        <v>2</v>
      </c>
      <c r="I137" s="261"/>
      <c r="J137" s="260">
        <f t="shared" si="0"/>
        <v>0</v>
      </c>
      <c r="K137" s="262"/>
      <c r="L137" s="263"/>
      <c r="M137" s="264" t="s">
        <v>1</v>
      </c>
      <c r="N137" s="265" t="s">
        <v>40</v>
      </c>
      <c r="O137" s="72"/>
      <c r="P137" s="219">
        <f t="shared" si="1"/>
        <v>0</v>
      </c>
      <c r="Q137" s="219">
        <v>5.0000000000000001E-4</v>
      </c>
      <c r="R137" s="219">
        <f t="shared" si="2"/>
        <v>1E-3</v>
      </c>
      <c r="S137" s="219">
        <v>0</v>
      </c>
      <c r="T137" s="220">
        <f t="shared" si="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1" t="s">
        <v>359</v>
      </c>
      <c r="AT137" s="221" t="s">
        <v>245</v>
      </c>
      <c r="AU137" s="221" t="s">
        <v>85</v>
      </c>
      <c r="AY137" s="18" t="s">
        <v>167</v>
      </c>
      <c r="BE137" s="222">
        <f t="shared" si="4"/>
        <v>0</v>
      </c>
      <c r="BF137" s="222">
        <f t="shared" si="5"/>
        <v>0</v>
      </c>
      <c r="BG137" s="222">
        <f t="shared" si="6"/>
        <v>0</v>
      </c>
      <c r="BH137" s="222">
        <f t="shared" si="7"/>
        <v>0</v>
      </c>
      <c r="BI137" s="222">
        <f t="shared" si="8"/>
        <v>0</v>
      </c>
      <c r="BJ137" s="18" t="s">
        <v>83</v>
      </c>
      <c r="BK137" s="222">
        <f t="shared" si="9"/>
        <v>0</v>
      </c>
      <c r="BL137" s="18" t="s">
        <v>264</v>
      </c>
      <c r="BM137" s="221" t="s">
        <v>1369</v>
      </c>
    </row>
    <row r="138" spans="1:65" s="2" customFormat="1" ht="19.5">
      <c r="A138" s="35"/>
      <c r="B138" s="36"/>
      <c r="C138" s="37"/>
      <c r="D138" s="225" t="s">
        <v>1316</v>
      </c>
      <c r="E138" s="37"/>
      <c r="F138" s="285" t="s">
        <v>1370</v>
      </c>
      <c r="G138" s="37"/>
      <c r="H138" s="37"/>
      <c r="I138" s="123"/>
      <c r="J138" s="37"/>
      <c r="K138" s="37"/>
      <c r="L138" s="40"/>
      <c r="M138" s="286"/>
      <c r="N138" s="287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1316</v>
      </c>
      <c r="AU138" s="18" t="s">
        <v>85</v>
      </c>
    </row>
    <row r="139" spans="1:65" s="2" customFormat="1" ht="16.5" customHeight="1">
      <c r="A139" s="35"/>
      <c r="B139" s="36"/>
      <c r="C139" s="210" t="s">
        <v>240</v>
      </c>
      <c r="D139" s="210" t="s">
        <v>169</v>
      </c>
      <c r="E139" s="211" t="s">
        <v>1371</v>
      </c>
      <c r="F139" s="212" t="s">
        <v>1372</v>
      </c>
      <c r="G139" s="213" t="s">
        <v>1373</v>
      </c>
      <c r="H139" s="214">
        <v>1</v>
      </c>
      <c r="I139" s="215"/>
      <c r="J139" s="214">
        <f t="shared" ref="J139:J145" si="10">ROUND(I139*H139,2)</f>
        <v>0</v>
      </c>
      <c r="K139" s="216"/>
      <c r="L139" s="40"/>
      <c r="M139" s="217" t="s">
        <v>1</v>
      </c>
      <c r="N139" s="218" t="s">
        <v>40</v>
      </c>
      <c r="O139" s="72"/>
      <c r="P139" s="219">
        <f t="shared" ref="P139:P145" si="11">O139*H139</f>
        <v>0</v>
      </c>
      <c r="Q139" s="219">
        <v>1.25E-3</v>
      </c>
      <c r="R139" s="219">
        <f t="shared" ref="R139:R145" si="12">Q139*H139</f>
        <v>1.25E-3</v>
      </c>
      <c r="S139" s="219">
        <v>0</v>
      </c>
      <c r="T139" s="220">
        <f t="shared" ref="T139:T145" si="13"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1" t="s">
        <v>264</v>
      </c>
      <c r="AT139" s="221" t="s">
        <v>169</v>
      </c>
      <c r="AU139" s="221" t="s">
        <v>85</v>
      </c>
      <c r="AY139" s="18" t="s">
        <v>167</v>
      </c>
      <c r="BE139" s="222">
        <f t="shared" ref="BE139:BE145" si="14">IF(N139="základní",J139,0)</f>
        <v>0</v>
      </c>
      <c r="BF139" s="222">
        <f t="shared" ref="BF139:BF145" si="15">IF(N139="snížená",J139,0)</f>
        <v>0</v>
      </c>
      <c r="BG139" s="222">
        <f t="shared" ref="BG139:BG145" si="16">IF(N139="zákl. přenesená",J139,0)</f>
        <v>0</v>
      </c>
      <c r="BH139" s="222">
        <f t="shared" ref="BH139:BH145" si="17">IF(N139="sníž. přenesená",J139,0)</f>
        <v>0</v>
      </c>
      <c r="BI139" s="222">
        <f t="shared" ref="BI139:BI145" si="18">IF(N139="nulová",J139,0)</f>
        <v>0</v>
      </c>
      <c r="BJ139" s="18" t="s">
        <v>83</v>
      </c>
      <c r="BK139" s="222">
        <f t="shared" ref="BK139:BK145" si="19">ROUND(I139*H139,2)</f>
        <v>0</v>
      </c>
      <c r="BL139" s="18" t="s">
        <v>264</v>
      </c>
      <c r="BM139" s="221" t="s">
        <v>1374</v>
      </c>
    </row>
    <row r="140" spans="1:65" s="2" customFormat="1" ht="16.5" customHeight="1">
      <c r="A140" s="35"/>
      <c r="B140" s="36"/>
      <c r="C140" s="210" t="s">
        <v>244</v>
      </c>
      <c r="D140" s="210" t="s">
        <v>169</v>
      </c>
      <c r="E140" s="211" t="s">
        <v>1375</v>
      </c>
      <c r="F140" s="212" t="s">
        <v>1376</v>
      </c>
      <c r="G140" s="213" t="s">
        <v>307</v>
      </c>
      <c r="H140" s="214">
        <v>11</v>
      </c>
      <c r="I140" s="215"/>
      <c r="J140" s="214">
        <f t="shared" si="10"/>
        <v>0</v>
      </c>
      <c r="K140" s="216"/>
      <c r="L140" s="40"/>
      <c r="M140" s="217" t="s">
        <v>1</v>
      </c>
      <c r="N140" s="218" t="s">
        <v>40</v>
      </c>
      <c r="O140" s="72"/>
      <c r="P140" s="219">
        <f t="shared" si="11"/>
        <v>0</v>
      </c>
      <c r="Q140" s="219">
        <v>1.09E-3</v>
      </c>
      <c r="R140" s="219">
        <f t="shared" si="12"/>
        <v>1.1990000000000001E-2</v>
      </c>
      <c r="S140" s="219">
        <v>0</v>
      </c>
      <c r="T140" s="220">
        <f t="shared" si="1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1" t="s">
        <v>264</v>
      </c>
      <c r="AT140" s="221" t="s">
        <v>169</v>
      </c>
      <c r="AU140" s="221" t="s">
        <v>85</v>
      </c>
      <c r="AY140" s="18" t="s">
        <v>167</v>
      </c>
      <c r="BE140" s="222">
        <f t="shared" si="14"/>
        <v>0</v>
      </c>
      <c r="BF140" s="222">
        <f t="shared" si="15"/>
        <v>0</v>
      </c>
      <c r="BG140" s="222">
        <f t="shared" si="16"/>
        <v>0</v>
      </c>
      <c r="BH140" s="222">
        <f t="shared" si="17"/>
        <v>0</v>
      </c>
      <c r="BI140" s="222">
        <f t="shared" si="18"/>
        <v>0</v>
      </c>
      <c r="BJ140" s="18" t="s">
        <v>83</v>
      </c>
      <c r="BK140" s="222">
        <f t="shared" si="19"/>
        <v>0</v>
      </c>
      <c r="BL140" s="18" t="s">
        <v>264</v>
      </c>
      <c r="BM140" s="221" t="s">
        <v>1377</v>
      </c>
    </row>
    <row r="141" spans="1:65" s="2" customFormat="1" ht="16.5" customHeight="1">
      <c r="A141" s="35"/>
      <c r="B141" s="36"/>
      <c r="C141" s="210" t="s">
        <v>252</v>
      </c>
      <c r="D141" s="210" t="s">
        <v>169</v>
      </c>
      <c r="E141" s="211" t="s">
        <v>1378</v>
      </c>
      <c r="F141" s="212" t="s">
        <v>1379</v>
      </c>
      <c r="G141" s="213" t="s">
        <v>1373</v>
      </c>
      <c r="H141" s="214">
        <v>2</v>
      </c>
      <c r="I141" s="215"/>
      <c r="J141" s="214">
        <f t="shared" si="10"/>
        <v>0</v>
      </c>
      <c r="K141" s="216"/>
      <c r="L141" s="40"/>
      <c r="M141" s="217" t="s">
        <v>1</v>
      </c>
      <c r="N141" s="218" t="s">
        <v>40</v>
      </c>
      <c r="O141" s="72"/>
      <c r="P141" s="219">
        <f t="shared" si="11"/>
        <v>0</v>
      </c>
      <c r="Q141" s="219">
        <v>9.0000000000000006E-5</v>
      </c>
      <c r="R141" s="219">
        <f t="shared" si="12"/>
        <v>1.8000000000000001E-4</v>
      </c>
      <c r="S141" s="219">
        <v>0</v>
      </c>
      <c r="T141" s="220">
        <f t="shared" si="1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1" t="s">
        <v>264</v>
      </c>
      <c r="AT141" s="221" t="s">
        <v>169</v>
      </c>
      <c r="AU141" s="221" t="s">
        <v>85</v>
      </c>
      <c r="AY141" s="18" t="s">
        <v>167</v>
      </c>
      <c r="BE141" s="222">
        <f t="shared" si="14"/>
        <v>0</v>
      </c>
      <c r="BF141" s="222">
        <f t="shared" si="15"/>
        <v>0</v>
      </c>
      <c r="BG141" s="222">
        <f t="shared" si="16"/>
        <v>0</v>
      </c>
      <c r="BH141" s="222">
        <f t="shared" si="17"/>
        <v>0</v>
      </c>
      <c r="BI141" s="222">
        <f t="shared" si="18"/>
        <v>0</v>
      </c>
      <c r="BJ141" s="18" t="s">
        <v>83</v>
      </c>
      <c r="BK141" s="222">
        <f t="shared" si="19"/>
        <v>0</v>
      </c>
      <c r="BL141" s="18" t="s">
        <v>264</v>
      </c>
      <c r="BM141" s="221" t="s">
        <v>1380</v>
      </c>
    </row>
    <row r="142" spans="1:65" s="2" customFormat="1" ht="16.5" customHeight="1">
      <c r="A142" s="35"/>
      <c r="B142" s="36"/>
      <c r="C142" s="256" t="s">
        <v>8</v>
      </c>
      <c r="D142" s="256" t="s">
        <v>245</v>
      </c>
      <c r="E142" s="257" t="s">
        <v>1381</v>
      </c>
      <c r="F142" s="258" t="s">
        <v>1382</v>
      </c>
      <c r="G142" s="259" t="s">
        <v>307</v>
      </c>
      <c r="H142" s="260">
        <v>1</v>
      </c>
      <c r="I142" s="261"/>
      <c r="J142" s="260">
        <f t="shared" si="10"/>
        <v>0</v>
      </c>
      <c r="K142" s="262"/>
      <c r="L142" s="263"/>
      <c r="M142" s="264" t="s">
        <v>1</v>
      </c>
      <c r="N142" s="265" t="s">
        <v>40</v>
      </c>
      <c r="O142" s="72"/>
      <c r="P142" s="219">
        <f t="shared" si="11"/>
        <v>0</v>
      </c>
      <c r="Q142" s="219">
        <v>2.1000000000000001E-4</v>
      </c>
      <c r="R142" s="219">
        <f t="shared" si="12"/>
        <v>2.1000000000000001E-4</v>
      </c>
      <c r="S142" s="219">
        <v>0</v>
      </c>
      <c r="T142" s="220">
        <f t="shared" si="1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1" t="s">
        <v>359</v>
      </c>
      <c r="AT142" s="221" t="s">
        <v>245</v>
      </c>
      <c r="AU142" s="221" t="s">
        <v>85</v>
      </c>
      <c r="AY142" s="18" t="s">
        <v>167</v>
      </c>
      <c r="BE142" s="222">
        <f t="shared" si="14"/>
        <v>0</v>
      </c>
      <c r="BF142" s="222">
        <f t="shared" si="15"/>
        <v>0</v>
      </c>
      <c r="BG142" s="222">
        <f t="shared" si="16"/>
        <v>0</v>
      </c>
      <c r="BH142" s="222">
        <f t="shared" si="17"/>
        <v>0</v>
      </c>
      <c r="BI142" s="222">
        <f t="shared" si="18"/>
        <v>0</v>
      </c>
      <c r="BJ142" s="18" t="s">
        <v>83</v>
      </c>
      <c r="BK142" s="222">
        <f t="shared" si="19"/>
        <v>0</v>
      </c>
      <c r="BL142" s="18" t="s">
        <v>264</v>
      </c>
      <c r="BM142" s="221" t="s">
        <v>1383</v>
      </c>
    </row>
    <row r="143" spans="1:65" s="2" customFormat="1" ht="16.5" customHeight="1">
      <c r="A143" s="35"/>
      <c r="B143" s="36"/>
      <c r="C143" s="256" t="s">
        <v>264</v>
      </c>
      <c r="D143" s="256" t="s">
        <v>245</v>
      </c>
      <c r="E143" s="257" t="s">
        <v>1384</v>
      </c>
      <c r="F143" s="258" t="s">
        <v>1385</v>
      </c>
      <c r="G143" s="259" t="s">
        <v>307</v>
      </c>
      <c r="H143" s="260">
        <v>1</v>
      </c>
      <c r="I143" s="261"/>
      <c r="J143" s="260">
        <f t="shared" si="10"/>
        <v>0</v>
      </c>
      <c r="K143" s="262"/>
      <c r="L143" s="263"/>
      <c r="M143" s="264" t="s">
        <v>1</v>
      </c>
      <c r="N143" s="265" t="s">
        <v>40</v>
      </c>
      <c r="O143" s="72"/>
      <c r="P143" s="219">
        <f t="shared" si="11"/>
        <v>0</v>
      </c>
      <c r="Q143" s="219">
        <v>2.1000000000000001E-4</v>
      </c>
      <c r="R143" s="219">
        <f t="shared" si="12"/>
        <v>2.1000000000000001E-4</v>
      </c>
      <c r="S143" s="219">
        <v>0</v>
      </c>
      <c r="T143" s="220">
        <f t="shared" si="1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1" t="s">
        <v>359</v>
      </c>
      <c r="AT143" s="221" t="s">
        <v>245</v>
      </c>
      <c r="AU143" s="221" t="s">
        <v>85</v>
      </c>
      <c r="AY143" s="18" t="s">
        <v>167</v>
      </c>
      <c r="BE143" s="222">
        <f t="shared" si="14"/>
        <v>0</v>
      </c>
      <c r="BF143" s="222">
        <f t="shared" si="15"/>
        <v>0</v>
      </c>
      <c r="BG143" s="222">
        <f t="shared" si="16"/>
        <v>0</v>
      </c>
      <c r="BH143" s="222">
        <f t="shared" si="17"/>
        <v>0</v>
      </c>
      <c r="BI143" s="222">
        <f t="shared" si="18"/>
        <v>0</v>
      </c>
      <c r="BJ143" s="18" t="s">
        <v>83</v>
      </c>
      <c r="BK143" s="222">
        <f t="shared" si="19"/>
        <v>0</v>
      </c>
      <c r="BL143" s="18" t="s">
        <v>264</v>
      </c>
      <c r="BM143" s="221" t="s">
        <v>1386</v>
      </c>
    </row>
    <row r="144" spans="1:65" s="2" customFormat="1" ht="16.5" customHeight="1">
      <c r="A144" s="35"/>
      <c r="B144" s="36"/>
      <c r="C144" s="210" t="s">
        <v>271</v>
      </c>
      <c r="D144" s="210" t="s">
        <v>169</v>
      </c>
      <c r="E144" s="211" t="s">
        <v>1387</v>
      </c>
      <c r="F144" s="212" t="s">
        <v>1388</v>
      </c>
      <c r="G144" s="213" t="s">
        <v>307</v>
      </c>
      <c r="H144" s="214">
        <v>1</v>
      </c>
      <c r="I144" s="215"/>
      <c r="J144" s="214">
        <f t="shared" si="10"/>
        <v>0</v>
      </c>
      <c r="K144" s="216"/>
      <c r="L144" s="40"/>
      <c r="M144" s="217" t="s">
        <v>1</v>
      </c>
      <c r="N144" s="218" t="s">
        <v>40</v>
      </c>
      <c r="O144" s="72"/>
      <c r="P144" s="219">
        <f t="shared" si="11"/>
        <v>0</v>
      </c>
      <c r="Q144" s="219">
        <v>2.4000000000000001E-4</v>
      </c>
      <c r="R144" s="219">
        <f t="shared" si="12"/>
        <v>2.4000000000000001E-4</v>
      </c>
      <c r="S144" s="219">
        <v>0</v>
      </c>
      <c r="T144" s="220">
        <f t="shared" si="1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1" t="s">
        <v>264</v>
      </c>
      <c r="AT144" s="221" t="s">
        <v>169</v>
      </c>
      <c r="AU144" s="221" t="s">
        <v>85</v>
      </c>
      <c r="AY144" s="18" t="s">
        <v>167</v>
      </c>
      <c r="BE144" s="222">
        <f t="shared" si="14"/>
        <v>0</v>
      </c>
      <c r="BF144" s="222">
        <f t="shared" si="15"/>
        <v>0</v>
      </c>
      <c r="BG144" s="222">
        <f t="shared" si="16"/>
        <v>0</v>
      </c>
      <c r="BH144" s="222">
        <f t="shared" si="17"/>
        <v>0</v>
      </c>
      <c r="BI144" s="222">
        <f t="shared" si="18"/>
        <v>0</v>
      </c>
      <c r="BJ144" s="18" t="s">
        <v>83</v>
      </c>
      <c r="BK144" s="222">
        <f t="shared" si="19"/>
        <v>0</v>
      </c>
      <c r="BL144" s="18" t="s">
        <v>264</v>
      </c>
      <c r="BM144" s="221" t="s">
        <v>1389</v>
      </c>
    </row>
    <row r="145" spans="1:65" s="2" customFormat="1" ht="24" customHeight="1">
      <c r="A145" s="35"/>
      <c r="B145" s="36"/>
      <c r="C145" s="210" t="s">
        <v>279</v>
      </c>
      <c r="D145" s="210" t="s">
        <v>169</v>
      </c>
      <c r="E145" s="211" t="s">
        <v>1390</v>
      </c>
      <c r="F145" s="212" t="s">
        <v>1391</v>
      </c>
      <c r="G145" s="213" t="s">
        <v>338</v>
      </c>
      <c r="H145" s="214">
        <v>42</v>
      </c>
      <c r="I145" s="215"/>
      <c r="J145" s="214">
        <f t="shared" si="10"/>
        <v>0</v>
      </c>
      <c r="K145" s="216"/>
      <c r="L145" s="40"/>
      <c r="M145" s="217" t="s">
        <v>1</v>
      </c>
      <c r="N145" s="218" t="s">
        <v>40</v>
      </c>
      <c r="O145" s="72"/>
      <c r="P145" s="219">
        <f t="shared" si="11"/>
        <v>0</v>
      </c>
      <c r="Q145" s="219">
        <v>1.9000000000000001E-4</v>
      </c>
      <c r="R145" s="219">
        <f t="shared" si="12"/>
        <v>7.980000000000001E-3</v>
      </c>
      <c r="S145" s="219">
        <v>0</v>
      </c>
      <c r="T145" s="220">
        <f t="shared" si="1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1" t="s">
        <v>264</v>
      </c>
      <c r="AT145" s="221" t="s">
        <v>169</v>
      </c>
      <c r="AU145" s="221" t="s">
        <v>85</v>
      </c>
      <c r="AY145" s="18" t="s">
        <v>167</v>
      </c>
      <c r="BE145" s="222">
        <f t="shared" si="14"/>
        <v>0</v>
      </c>
      <c r="BF145" s="222">
        <f t="shared" si="15"/>
        <v>0</v>
      </c>
      <c r="BG145" s="222">
        <f t="shared" si="16"/>
        <v>0</v>
      </c>
      <c r="BH145" s="222">
        <f t="shared" si="17"/>
        <v>0</v>
      </c>
      <c r="BI145" s="222">
        <f t="shared" si="18"/>
        <v>0</v>
      </c>
      <c r="BJ145" s="18" t="s">
        <v>83</v>
      </c>
      <c r="BK145" s="222">
        <f t="shared" si="19"/>
        <v>0</v>
      </c>
      <c r="BL145" s="18" t="s">
        <v>264</v>
      </c>
      <c r="BM145" s="221" t="s">
        <v>1392</v>
      </c>
    </row>
    <row r="146" spans="1:65" s="14" customFormat="1" ht="11.25">
      <c r="B146" s="234"/>
      <c r="C146" s="235"/>
      <c r="D146" s="225" t="s">
        <v>175</v>
      </c>
      <c r="E146" s="236" t="s">
        <v>1</v>
      </c>
      <c r="F146" s="237" t="s">
        <v>1393</v>
      </c>
      <c r="G146" s="235"/>
      <c r="H146" s="238">
        <v>42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AT146" s="244" t="s">
        <v>175</v>
      </c>
      <c r="AU146" s="244" t="s">
        <v>85</v>
      </c>
      <c r="AV146" s="14" t="s">
        <v>85</v>
      </c>
      <c r="AW146" s="14" t="s">
        <v>31</v>
      </c>
      <c r="AX146" s="14" t="s">
        <v>75</v>
      </c>
      <c r="AY146" s="244" t="s">
        <v>167</v>
      </c>
    </row>
    <row r="147" spans="1:65" s="15" customFormat="1" ht="11.25">
      <c r="B147" s="245"/>
      <c r="C147" s="246"/>
      <c r="D147" s="225" t="s">
        <v>175</v>
      </c>
      <c r="E147" s="247" t="s">
        <v>1</v>
      </c>
      <c r="F147" s="248" t="s">
        <v>202</v>
      </c>
      <c r="G147" s="246"/>
      <c r="H147" s="249">
        <v>42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AT147" s="255" t="s">
        <v>175</v>
      </c>
      <c r="AU147" s="255" t="s">
        <v>85</v>
      </c>
      <c r="AV147" s="15" t="s">
        <v>173</v>
      </c>
      <c r="AW147" s="15" t="s">
        <v>31</v>
      </c>
      <c r="AX147" s="15" t="s">
        <v>83</v>
      </c>
      <c r="AY147" s="255" t="s">
        <v>167</v>
      </c>
    </row>
    <row r="148" spans="1:65" s="2" customFormat="1" ht="16.5" customHeight="1">
      <c r="A148" s="35"/>
      <c r="B148" s="36"/>
      <c r="C148" s="210" t="s">
        <v>284</v>
      </c>
      <c r="D148" s="210" t="s">
        <v>169</v>
      </c>
      <c r="E148" s="211" t="s">
        <v>1394</v>
      </c>
      <c r="F148" s="212" t="s">
        <v>1395</v>
      </c>
      <c r="G148" s="213" t="s">
        <v>338</v>
      </c>
      <c r="H148" s="214">
        <v>42</v>
      </c>
      <c r="I148" s="215"/>
      <c r="J148" s="214">
        <f>ROUND(I148*H148,2)</f>
        <v>0</v>
      </c>
      <c r="K148" s="216"/>
      <c r="L148" s="40"/>
      <c r="M148" s="217" t="s">
        <v>1</v>
      </c>
      <c r="N148" s="218" t="s">
        <v>40</v>
      </c>
      <c r="O148" s="72"/>
      <c r="P148" s="219">
        <f>O148*H148</f>
        <v>0</v>
      </c>
      <c r="Q148" s="219">
        <v>1.0000000000000001E-5</v>
      </c>
      <c r="R148" s="219">
        <f>Q148*H148</f>
        <v>4.2000000000000002E-4</v>
      </c>
      <c r="S148" s="219">
        <v>0</v>
      </c>
      <c r="T148" s="22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1" t="s">
        <v>264</v>
      </c>
      <c r="AT148" s="221" t="s">
        <v>169</v>
      </c>
      <c r="AU148" s="221" t="s">
        <v>85</v>
      </c>
      <c r="AY148" s="18" t="s">
        <v>167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8" t="s">
        <v>83</v>
      </c>
      <c r="BK148" s="222">
        <f>ROUND(I148*H148,2)</f>
        <v>0</v>
      </c>
      <c r="BL148" s="18" t="s">
        <v>264</v>
      </c>
      <c r="BM148" s="221" t="s">
        <v>1396</v>
      </c>
    </row>
    <row r="149" spans="1:65" s="2" customFormat="1" ht="24" customHeight="1">
      <c r="A149" s="35"/>
      <c r="B149" s="36"/>
      <c r="C149" s="210" t="s">
        <v>290</v>
      </c>
      <c r="D149" s="210" t="s">
        <v>169</v>
      </c>
      <c r="E149" s="211" t="s">
        <v>1397</v>
      </c>
      <c r="F149" s="212" t="s">
        <v>1398</v>
      </c>
      <c r="G149" s="213" t="s">
        <v>230</v>
      </c>
      <c r="H149" s="214">
        <v>7.0000000000000007E-2</v>
      </c>
      <c r="I149" s="215"/>
      <c r="J149" s="214">
        <f>ROUND(I149*H149,2)</f>
        <v>0</v>
      </c>
      <c r="K149" s="216"/>
      <c r="L149" s="40"/>
      <c r="M149" s="217" t="s">
        <v>1</v>
      </c>
      <c r="N149" s="218" t="s">
        <v>40</v>
      </c>
      <c r="O149" s="72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1" t="s">
        <v>264</v>
      </c>
      <c r="AT149" s="221" t="s">
        <v>169</v>
      </c>
      <c r="AU149" s="221" t="s">
        <v>85</v>
      </c>
      <c r="AY149" s="18" t="s">
        <v>167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8" t="s">
        <v>83</v>
      </c>
      <c r="BK149" s="222">
        <f>ROUND(I149*H149,2)</f>
        <v>0</v>
      </c>
      <c r="BL149" s="18" t="s">
        <v>264</v>
      </c>
      <c r="BM149" s="221" t="s">
        <v>1399</v>
      </c>
    </row>
    <row r="150" spans="1:65" s="2" customFormat="1" ht="24" customHeight="1">
      <c r="A150" s="35"/>
      <c r="B150" s="36"/>
      <c r="C150" s="210" t="s">
        <v>7</v>
      </c>
      <c r="D150" s="210" t="s">
        <v>169</v>
      </c>
      <c r="E150" s="211" t="s">
        <v>1400</v>
      </c>
      <c r="F150" s="212" t="s">
        <v>1401</v>
      </c>
      <c r="G150" s="213" t="s">
        <v>230</v>
      </c>
      <c r="H150" s="214">
        <v>7.0000000000000007E-2</v>
      </c>
      <c r="I150" s="215"/>
      <c r="J150" s="214">
        <f>ROUND(I150*H150,2)</f>
        <v>0</v>
      </c>
      <c r="K150" s="216"/>
      <c r="L150" s="40"/>
      <c r="M150" s="280" t="s">
        <v>1</v>
      </c>
      <c r="N150" s="281" t="s">
        <v>40</v>
      </c>
      <c r="O150" s="282"/>
      <c r="P150" s="283">
        <f>O150*H150</f>
        <v>0</v>
      </c>
      <c r="Q150" s="283">
        <v>0</v>
      </c>
      <c r="R150" s="283">
        <f>Q150*H150</f>
        <v>0</v>
      </c>
      <c r="S150" s="283">
        <v>0</v>
      </c>
      <c r="T150" s="28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1" t="s">
        <v>264</v>
      </c>
      <c r="AT150" s="221" t="s">
        <v>169</v>
      </c>
      <c r="AU150" s="221" t="s">
        <v>85</v>
      </c>
      <c r="AY150" s="18" t="s">
        <v>167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8" t="s">
        <v>83</v>
      </c>
      <c r="BK150" s="222">
        <f>ROUND(I150*H150,2)</f>
        <v>0</v>
      </c>
      <c r="BL150" s="18" t="s">
        <v>264</v>
      </c>
      <c r="BM150" s="221" t="s">
        <v>1402</v>
      </c>
    </row>
    <row r="151" spans="1:65" s="2" customFormat="1" ht="6.95" customHeight="1">
      <c r="A151" s="35"/>
      <c r="B151" s="55"/>
      <c r="C151" s="56"/>
      <c r="D151" s="56"/>
      <c r="E151" s="56"/>
      <c r="F151" s="56"/>
      <c r="G151" s="56"/>
      <c r="H151" s="56"/>
      <c r="I151" s="159"/>
      <c r="J151" s="56"/>
      <c r="K151" s="56"/>
      <c r="L151" s="40"/>
      <c r="M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</row>
  </sheetData>
  <sheetProtection algorithmName="SHA-512" hashValue="RZ40mpinrdpjoErvCbVNAw+kpcGx5WklArto1sU5An4u1bhbRvK3dqcDaMPjElXpbnjijL4kkSF1qbiwJOikfA==" saltValue="FXuIjTrIEpToOMLfXa4HDxqmW/b+HwKy5FyN4bHhJMvo+dwF0Jq1qd4NelQnKAoTIP7aZANLzlcSKbRXu6v2TQ==" spinCount="100000" sheet="1" objects="1" scenarios="1" formatColumns="0" formatRows="0" autoFilter="0"/>
  <autoFilter ref="C121:K150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6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104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85</v>
      </c>
    </row>
    <row r="4" spans="1:46" s="1" customFormat="1" ht="24.95" customHeight="1">
      <c r="B4" s="21"/>
      <c r="D4" s="120" t="s">
        <v>120</v>
      </c>
      <c r="I4" s="116"/>
      <c r="L4" s="21"/>
      <c r="M4" s="121" t="s">
        <v>10</v>
      </c>
      <c r="AT4" s="18" t="s">
        <v>4</v>
      </c>
    </row>
    <row r="5" spans="1:46" s="1" customFormat="1" ht="6.95" customHeight="1">
      <c r="B5" s="21"/>
      <c r="I5" s="116"/>
      <c r="L5" s="21"/>
    </row>
    <row r="6" spans="1:46" s="1" customFormat="1" ht="12" customHeight="1">
      <c r="B6" s="21"/>
      <c r="D6" s="122" t="s">
        <v>15</v>
      </c>
      <c r="I6" s="116"/>
      <c r="L6" s="21"/>
    </row>
    <row r="7" spans="1:46" s="1" customFormat="1" ht="16.5" customHeight="1">
      <c r="B7" s="21"/>
      <c r="E7" s="333" t="str">
        <f>'Rekapitulace stavby'!K6</f>
        <v>Psí útulek Bety Ostrov - nové zázemí</v>
      </c>
      <c r="F7" s="334"/>
      <c r="G7" s="334"/>
      <c r="H7" s="334"/>
      <c r="I7" s="116"/>
      <c r="L7" s="21"/>
    </row>
    <row r="8" spans="1:46" s="1" customFormat="1" ht="12" customHeight="1">
      <c r="B8" s="21"/>
      <c r="D8" s="122" t="s">
        <v>121</v>
      </c>
      <c r="I8" s="116"/>
      <c r="L8" s="21"/>
    </row>
    <row r="9" spans="1:46" s="2" customFormat="1" ht="16.5" customHeight="1">
      <c r="A9" s="35"/>
      <c r="B9" s="40"/>
      <c r="C9" s="35"/>
      <c r="D9" s="35"/>
      <c r="E9" s="333" t="s">
        <v>1244</v>
      </c>
      <c r="F9" s="336"/>
      <c r="G9" s="336"/>
      <c r="H9" s="336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2" t="s">
        <v>1245</v>
      </c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35" t="s">
        <v>1403</v>
      </c>
      <c r="F11" s="336"/>
      <c r="G11" s="336"/>
      <c r="H11" s="336"/>
      <c r="I11" s="123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123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2" t="s">
        <v>17</v>
      </c>
      <c r="E13" s="35"/>
      <c r="F13" s="111" t="s">
        <v>1</v>
      </c>
      <c r="G13" s="35"/>
      <c r="H13" s="35"/>
      <c r="I13" s="124" t="s">
        <v>18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19</v>
      </c>
      <c r="E14" s="35"/>
      <c r="F14" s="111" t="s">
        <v>20</v>
      </c>
      <c r="G14" s="35"/>
      <c r="H14" s="35"/>
      <c r="I14" s="124" t="s">
        <v>21</v>
      </c>
      <c r="J14" s="125" t="str">
        <f>'Rekapitulace stavby'!AN8</f>
        <v>13. 8. 2019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23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2" t="s">
        <v>23</v>
      </c>
      <c r="E16" s="35"/>
      <c r="F16" s="35"/>
      <c r="G16" s="35"/>
      <c r="H16" s="35"/>
      <c r="I16" s="124" t="s">
        <v>24</v>
      </c>
      <c r="J16" s="111" t="str">
        <f>IF('Rekapitulace stavby'!AN10="","",'Rekapitulace stavby'!AN10)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tr">
        <f>IF('Rekapitulace stavby'!E11="","",'Rekapitulace stavby'!E11)</f>
        <v>Město Ostrov</v>
      </c>
      <c r="F17" s="35"/>
      <c r="G17" s="35"/>
      <c r="H17" s="35"/>
      <c r="I17" s="124" t="s">
        <v>26</v>
      </c>
      <c r="J17" s="111" t="str">
        <f>IF('Rekapitulace stavby'!AN11="","",'Rekapitulace stavby'!AN11)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23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2" t="s">
        <v>27</v>
      </c>
      <c r="E19" s="35"/>
      <c r="F19" s="35"/>
      <c r="G19" s="35"/>
      <c r="H19" s="35"/>
      <c r="I19" s="124" t="s">
        <v>24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37" t="str">
        <f>'Rekapitulace stavby'!E14</f>
        <v>Vyplň údaj</v>
      </c>
      <c r="F20" s="338"/>
      <c r="G20" s="338"/>
      <c r="H20" s="338"/>
      <c r="I20" s="124" t="s">
        <v>26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23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2" t="s">
        <v>29</v>
      </c>
      <c r="E22" s="35"/>
      <c r="F22" s="35"/>
      <c r="G22" s="35"/>
      <c r="H22" s="35"/>
      <c r="I22" s="124" t="s">
        <v>24</v>
      </c>
      <c r="J22" s="111" t="str">
        <f>IF('Rekapitulace stavby'!AN16="","",'Rekapitulace stavby'!AN16)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tr">
        <f>IF('Rekapitulace stavby'!E17="","",'Rekapitulace stavby'!E17)</f>
        <v>Ing.Vladislav Skoček, Ostrov</v>
      </c>
      <c r="F23" s="35"/>
      <c r="G23" s="35"/>
      <c r="H23" s="35"/>
      <c r="I23" s="124" t="s">
        <v>26</v>
      </c>
      <c r="J23" s="111" t="str">
        <f>IF('Rekapitulace stavby'!AN17="","",'Rekapitulace stavby'!AN17)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23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2" t="s">
        <v>32</v>
      </c>
      <c r="E25" s="35"/>
      <c r="F25" s="35"/>
      <c r="G25" s="35"/>
      <c r="H25" s="35"/>
      <c r="I25" s="124" t="s">
        <v>24</v>
      </c>
      <c r="J25" s="111" t="str">
        <f>IF('Rekapitulace stavby'!AN19="","",'Rekapitulace stavby'!AN19)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stavby'!E20="","",'Rekapitulace stavby'!E20)</f>
        <v>Neubauerová Soňa, SK-Projekt Ostrov</v>
      </c>
      <c r="F26" s="35"/>
      <c r="G26" s="35"/>
      <c r="H26" s="35"/>
      <c r="I26" s="124" t="s">
        <v>26</v>
      </c>
      <c r="J26" s="111" t="str">
        <f>IF('Rekapitulace stavby'!AN20="","",'Rekapitulace stavby'!AN20)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23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2" t="s">
        <v>34</v>
      </c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6"/>
      <c r="B29" s="127"/>
      <c r="C29" s="126"/>
      <c r="D29" s="126"/>
      <c r="E29" s="339" t="s">
        <v>1</v>
      </c>
      <c r="F29" s="339"/>
      <c r="G29" s="339"/>
      <c r="H29" s="339"/>
      <c r="I29" s="128"/>
      <c r="J29" s="126"/>
      <c r="K29" s="126"/>
      <c r="L29" s="129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23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32" t="s">
        <v>35</v>
      </c>
      <c r="E32" s="35"/>
      <c r="F32" s="35"/>
      <c r="G32" s="35"/>
      <c r="H32" s="35"/>
      <c r="I32" s="123"/>
      <c r="J32" s="133">
        <f>ROUND(J126,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30"/>
      <c r="E33" s="130"/>
      <c r="F33" s="130"/>
      <c r="G33" s="130"/>
      <c r="H33" s="130"/>
      <c r="I33" s="131"/>
      <c r="J33" s="130"/>
      <c r="K33" s="130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34" t="s">
        <v>37</v>
      </c>
      <c r="G34" s="35"/>
      <c r="H34" s="35"/>
      <c r="I34" s="135" t="s">
        <v>36</v>
      </c>
      <c r="J34" s="134" t="s">
        <v>38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6" t="s">
        <v>39</v>
      </c>
      <c r="E35" s="122" t="s">
        <v>40</v>
      </c>
      <c r="F35" s="137">
        <f>ROUND((SUM(BE126:BE148)),  2)</f>
        <v>0</v>
      </c>
      <c r="G35" s="35"/>
      <c r="H35" s="35"/>
      <c r="I35" s="138">
        <v>0.21</v>
      </c>
      <c r="J35" s="137">
        <f>ROUND(((SUM(BE126:BE148))*I35),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2" t="s">
        <v>41</v>
      </c>
      <c r="F36" s="137">
        <f>ROUND((SUM(BF126:BF148)),  2)</f>
        <v>0</v>
      </c>
      <c r="G36" s="35"/>
      <c r="H36" s="35"/>
      <c r="I36" s="138">
        <v>0.15</v>
      </c>
      <c r="J36" s="137">
        <f>ROUND(((SUM(BF126:BF148))*I36),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2" t="s">
        <v>42</v>
      </c>
      <c r="F37" s="137">
        <f>ROUND((SUM(BG126:BG148)),  2)</f>
        <v>0</v>
      </c>
      <c r="G37" s="35"/>
      <c r="H37" s="35"/>
      <c r="I37" s="138">
        <v>0.21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2" t="s">
        <v>43</v>
      </c>
      <c r="F38" s="137">
        <f>ROUND((SUM(BH126:BH148)),  2)</f>
        <v>0</v>
      </c>
      <c r="G38" s="35"/>
      <c r="H38" s="35"/>
      <c r="I38" s="138">
        <v>0.15</v>
      </c>
      <c r="J38" s="137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2" t="s">
        <v>44</v>
      </c>
      <c r="F39" s="137">
        <f>ROUND((SUM(BI126:BI148)),  2)</f>
        <v>0</v>
      </c>
      <c r="G39" s="35"/>
      <c r="H39" s="35"/>
      <c r="I39" s="138">
        <v>0</v>
      </c>
      <c r="J39" s="137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9"/>
      <c r="D41" s="140" t="s">
        <v>45</v>
      </c>
      <c r="E41" s="141"/>
      <c r="F41" s="141"/>
      <c r="G41" s="142" t="s">
        <v>46</v>
      </c>
      <c r="H41" s="143" t="s">
        <v>47</v>
      </c>
      <c r="I41" s="144"/>
      <c r="J41" s="145">
        <f>SUM(J32:J39)</f>
        <v>0</v>
      </c>
      <c r="K41" s="146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123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I43" s="116"/>
      <c r="L43" s="21"/>
    </row>
    <row r="44" spans="1:31" s="1" customFormat="1" ht="14.45" customHeight="1">
      <c r="B44" s="21"/>
      <c r="I44" s="116"/>
      <c r="L44" s="21"/>
    </row>
    <row r="45" spans="1:31" s="1" customFormat="1" ht="14.45" customHeight="1">
      <c r="B45" s="21"/>
      <c r="I45" s="116"/>
      <c r="L45" s="21"/>
    </row>
    <row r="46" spans="1:31" s="1" customFormat="1" ht="14.45" customHeight="1">
      <c r="B46" s="21"/>
      <c r="I46" s="116"/>
      <c r="L46" s="21"/>
    </row>
    <row r="47" spans="1:31" s="1" customFormat="1" ht="14.45" customHeight="1">
      <c r="B47" s="21"/>
      <c r="I47" s="116"/>
      <c r="L47" s="21"/>
    </row>
    <row r="48" spans="1:31" s="1" customFormat="1" ht="14.45" customHeight="1">
      <c r="B48" s="21"/>
      <c r="I48" s="116"/>
      <c r="L48" s="21"/>
    </row>
    <row r="49" spans="1:31" s="1" customFormat="1" ht="14.45" customHeight="1">
      <c r="B49" s="21"/>
      <c r="I49" s="116"/>
      <c r="L49" s="21"/>
    </row>
    <row r="50" spans="1:31" s="2" customFormat="1" ht="14.45" customHeight="1">
      <c r="B50" s="52"/>
      <c r="D50" s="147" t="s">
        <v>48</v>
      </c>
      <c r="E50" s="148"/>
      <c r="F50" s="148"/>
      <c r="G50" s="147" t="s">
        <v>49</v>
      </c>
      <c r="H50" s="148"/>
      <c r="I50" s="149"/>
      <c r="J50" s="148"/>
      <c r="K50" s="148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50" t="s">
        <v>50</v>
      </c>
      <c r="E61" s="151"/>
      <c r="F61" s="152" t="s">
        <v>51</v>
      </c>
      <c r="G61" s="150" t="s">
        <v>50</v>
      </c>
      <c r="H61" s="151"/>
      <c r="I61" s="153"/>
      <c r="J61" s="154" t="s">
        <v>51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7" t="s">
        <v>52</v>
      </c>
      <c r="E65" s="155"/>
      <c r="F65" s="155"/>
      <c r="G65" s="147" t="s">
        <v>53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50" t="s">
        <v>50</v>
      </c>
      <c r="E76" s="151"/>
      <c r="F76" s="152" t="s">
        <v>51</v>
      </c>
      <c r="G76" s="150" t="s">
        <v>50</v>
      </c>
      <c r="H76" s="151"/>
      <c r="I76" s="153"/>
      <c r="J76" s="154" t="s">
        <v>51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123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40" t="str">
        <f>E7</f>
        <v>Psí útulek Bety Ostrov - nové zázemí</v>
      </c>
      <c r="F85" s="341"/>
      <c r="G85" s="341"/>
      <c r="H85" s="341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121</v>
      </c>
      <c r="D86" s="23"/>
      <c r="E86" s="23"/>
      <c r="F86" s="23"/>
      <c r="G86" s="23"/>
      <c r="H86" s="23"/>
      <c r="I86" s="116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40" t="s">
        <v>1244</v>
      </c>
      <c r="F87" s="342"/>
      <c r="G87" s="342"/>
      <c r="H87" s="342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1245</v>
      </c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08" t="str">
        <f>E11</f>
        <v>04-03 - Zařizovací předměty</v>
      </c>
      <c r="F89" s="342"/>
      <c r="G89" s="342"/>
      <c r="H89" s="342"/>
      <c r="I89" s="123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19</v>
      </c>
      <c r="D91" s="37"/>
      <c r="E91" s="37"/>
      <c r="F91" s="28" t="str">
        <f>F14</f>
        <v xml:space="preserve"> </v>
      </c>
      <c r="G91" s="37"/>
      <c r="H91" s="37"/>
      <c r="I91" s="124" t="s">
        <v>21</v>
      </c>
      <c r="J91" s="67" t="str">
        <f>IF(J14="","",J14)</f>
        <v>13. 8. 2019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123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27.95" customHeight="1">
      <c r="A93" s="35"/>
      <c r="B93" s="36"/>
      <c r="C93" s="30" t="s">
        <v>23</v>
      </c>
      <c r="D93" s="37"/>
      <c r="E93" s="37"/>
      <c r="F93" s="28" t="str">
        <f>E17</f>
        <v>Město Ostrov</v>
      </c>
      <c r="G93" s="37"/>
      <c r="H93" s="37"/>
      <c r="I93" s="124" t="s">
        <v>29</v>
      </c>
      <c r="J93" s="33" t="str">
        <f>E23</f>
        <v>Ing.Vladislav Skoček, Ostrov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27.95" customHeight="1">
      <c r="A94" s="35"/>
      <c r="B94" s="36"/>
      <c r="C94" s="30" t="s">
        <v>27</v>
      </c>
      <c r="D94" s="37"/>
      <c r="E94" s="37"/>
      <c r="F94" s="28" t="str">
        <f>IF(E20="","",E20)</f>
        <v>Vyplň údaj</v>
      </c>
      <c r="G94" s="37"/>
      <c r="H94" s="37"/>
      <c r="I94" s="124" t="s">
        <v>32</v>
      </c>
      <c r="J94" s="33" t="str">
        <f>E26</f>
        <v>Neubauerová Soňa, SK-Projekt Ostrov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63" t="s">
        <v>124</v>
      </c>
      <c r="D96" s="164"/>
      <c r="E96" s="164"/>
      <c r="F96" s="164"/>
      <c r="G96" s="164"/>
      <c r="H96" s="164"/>
      <c r="I96" s="165"/>
      <c r="J96" s="166" t="s">
        <v>125</v>
      </c>
      <c r="K96" s="16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123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67" t="s">
        <v>126</v>
      </c>
      <c r="D98" s="37"/>
      <c r="E98" s="37"/>
      <c r="F98" s="37"/>
      <c r="G98" s="37"/>
      <c r="H98" s="37"/>
      <c r="I98" s="123"/>
      <c r="J98" s="85">
        <f>J126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127</v>
      </c>
    </row>
    <row r="99" spans="1:47" s="9" customFormat="1" ht="24.95" customHeight="1">
      <c r="B99" s="168"/>
      <c r="C99" s="169"/>
      <c r="D99" s="170" t="s">
        <v>128</v>
      </c>
      <c r="E99" s="171"/>
      <c r="F99" s="171"/>
      <c r="G99" s="171"/>
      <c r="H99" s="171"/>
      <c r="I99" s="172"/>
      <c r="J99" s="173">
        <f>J127</f>
        <v>0</v>
      </c>
      <c r="K99" s="169"/>
      <c r="L99" s="174"/>
    </row>
    <row r="100" spans="1:47" s="10" customFormat="1" ht="19.899999999999999" customHeight="1">
      <c r="B100" s="175"/>
      <c r="C100" s="105"/>
      <c r="D100" s="176" t="s">
        <v>1404</v>
      </c>
      <c r="E100" s="177"/>
      <c r="F100" s="177"/>
      <c r="G100" s="177"/>
      <c r="H100" s="177"/>
      <c r="I100" s="178"/>
      <c r="J100" s="179">
        <f>J128</f>
        <v>0</v>
      </c>
      <c r="K100" s="105"/>
      <c r="L100" s="180"/>
    </row>
    <row r="101" spans="1:47" s="10" customFormat="1" ht="19.899999999999999" customHeight="1">
      <c r="B101" s="175"/>
      <c r="C101" s="105"/>
      <c r="D101" s="176" t="s">
        <v>1247</v>
      </c>
      <c r="E101" s="177"/>
      <c r="F101" s="177"/>
      <c r="G101" s="177"/>
      <c r="H101" s="177"/>
      <c r="I101" s="178"/>
      <c r="J101" s="179">
        <f>J130</f>
        <v>0</v>
      </c>
      <c r="K101" s="105"/>
      <c r="L101" s="180"/>
    </row>
    <row r="102" spans="1:47" s="9" customFormat="1" ht="24.95" customHeight="1">
      <c r="B102" s="168"/>
      <c r="C102" s="169"/>
      <c r="D102" s="170" t="s">
        <v>140</v>
      </c>
      <c r="E102" s="171"/>
      <c r="F102" s="171"/>
      <c r="G102" s="171"/>
      <c r="H102" s="171"/>
      <c r="I102" s="172"/>
      <c r="J102" s="173">
        <f>J132</f>
        <v>0</v>
      </c>
      <c r="K102" s="169"/>
      <c r="L102" s="174"/>
    </row>
    <row r="103" spans="1:47" s="10" customFormat="1" ht="19.899999999999999" customHeight="1">
      <c r="B103" s="175"/>
      <c r="C103" s="105"/>
      <c r="D103" s="176" t="s">
        <v>1248</v>
      </c>
      <c r="E103" s="177"/>
      <c r="F103" s="177"/>
      <c r="G103" s="177"/>
      <c r="H103" s="177"/>
      <c r="I103" s="178"/>
      <c r="J103" s="179">
        <f>J133</f>
        <v>0</v>
      </c>
      <c r="K103" s="105"/>
      <c r="L103" s="180"/>
    </row>
    <row r="104" spans="1:47" s="10" customFormat="1" ht="19.899999999999999" customHeight="1">
      <c r="B104" s="175"/>
      <c r="C104" s="105"/>
      <c r="D104" s="176" t="s">
        <v>1405</v>
      </c>
      <c r="E104" s="177"/>
      <c r="F104" s="177"/>
      <c r="G104" s="177"/>
      <c r="H104" s="177"/>
      <c r="I104" s="178"/>
      <c r="J104" s="179">
        <f>J138</f>
        <v>0</v>
      </c>
      <c r="K104" s="105"/>
      <c r="L104" s="180"/>
    </row>
    <row r="105" spans="1:47" s="2" customFormat="1" ht="21.75" customHeight="1">
      <c r="A105" s="35"/>
      <c r="B105" s="36"/>
      <c r="C105" s="37"/>
      <c r="D105" s="37"/>
      <c r="E105" s="37"/>
      <c r="F105" s="37"/>
      <c r="G105" s="37"/>
      <c r="H105" s="37"/>
      <c r="I105" s="123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47" s="2" customFormat="1" ht="6.95" customHeight="1">
      <c r="A106" s="35"/>
      <c r="B106" s="55"/>
      <c r="C106" s="56"/>
      <c r="D106" s="56"/>
      <c r="E106" s="56"/>
      <c r="F106" s="56"/>
      <c r="G106" s="56"/>
      <c r="H106" s="56"/>
      <c r="I106" s="159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pans="1:47" s="2" customFormat="1" ht="6.95" customHeight="1">
      <c r="A110" s="35"/>
      <c r="B110" s="57"/>
      <c r="C110" s="58"/>
      <c r="D110" s="58"/>
      <c r="E110" s="58"/>
      <c r="F110" s="58"/>
      <c r="G110" s="58"/>
      <c r="H110" s="58"/>
      <c r="I110" s="162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24.95" customHeight="1">
      <c r="A111" s="35"/>
      <c r="B111" s="36"/>
      <c r="C111" s="24" t="s">
        <v>152</v>
      </c>
      <c r="D111" s="37"/>
      <c r="E111" s="37"/>
      <c r="F111" s="37"/>
      <c r="G111" s="37"/>
      <c r="H111" s="37"/>
      <c r="I111" s="123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123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3" s="2" customFormat="1" ht="12" customHeight="1">
      <c r="A113" s="35"/>
      <c r="B113" s="36"/>
      <c r="C113" s="30" t="s">
        <v>15</v>
      </c>
      <c r="D113" s="37"/>
      <c r="E113" s="37"/>
      <c r="F113" s="37"/>
      <c r="G113" s="37"/>
      <c r="H113" s="37"/>
      <c r="I113" s="123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16.5" customHeight="1">
      <c r="A114" s="35"/>
      <c r="B114" s="36"/>
      <c r="C114" s="37"/>
      <c r="D114" s="37"/>
      <c r="E114" s="340" t="str">
        <f>E7</f>
        <v>Psí útulek Bety Ostrov - nové zázemí</v>
      </c>
      <c r="F114" s="341"/>
      <c r="G114" s="341"/>
      <c r="H114" s="341"/>
      <c r="I114" s="123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1" customFormat="1" ht="12" customHeight="1">
      <c r="B115" s="22"/>
      <c r="C115" s="30" t="s">
        <v>121</v>
      </c>
      <c r="D115" s="23"/>
      <c r="E115" s="23"/>
      <c r="F115" s="23"/>
      <c r="G115" s="23"/>
      <c r="H115" s="23"/>
      <c r="I115" s="116"/>
      <c r="J115" s="23"/>
      <c r="K115" s="23"/>
      <c r="L115" s="21"/>
    </row>
    <row r="116" spans="1:63" s="2" customFormat="1" ht="16.5" customHeight="1">
      <c r="A116" s="35"/>
      <c r="B116" s="36"/>
      <c r="C116" s="37"/>
      <c r="D116" s="37"/>
      <c r="E116" s="340" t="s">
        <v>1244</v>
      </c>
      <c r="F116" s="342"/>
      <c r="G116" s="342"/>
      <c r="H116" s="342"/>
      <c r="I116" s="123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30" t="s">
        <v>1245</v>
      </c>
      <c r="D117" s="37"/>
      <c r="E117" s="37"/>
      <c r="F117" s="37"/>
      <c r="G117" s="37"/>
      <c r="H117" s="37"/>
      <c r="I117" s="123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308" t="str">
        <f>E11</f>
        <v>04-03 - Zařizovací předměty</v>
      </c>
      <c r="F118" s="342"/>
      <c r="G118" s="342"/>
      <c r="H118" s="342"/>
      <c r="I118" s="123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123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2" customHeight="1">
      <c r="A120" s="35"/>
      <c r="B120" s="36"/>
      <c r="C120" s="30" t="s">
        <v>19</v>
      </c>
      <c r="D120" s="37"/>
      <c r="E120" s="37"/>
      <c r="F120" s="28" t="str">
        <f>F14</f>
        <v xml:space="preserve"> </v>
      </c>
      <c r="G120" s="37"/>
      <c r="H120" s="37"/>
      <c r="I120" s="124" t="s">
        <v>21</v>
      </c>
      <c r="J120" s="67" t="str">
        <f>IF(J14="","",J14)</f>
        <v>13. 8. 2019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123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27.95" customHeight="1">
      <c r="A122" s="35"/>
      <c r="B122" s="36"/>
      <c r="C122" s="30" t="s">
        <v>23</v>
      </c>
      <c r="D122" s="37"/>
      <c r="E122" s="37"/>
      <c r="F122" s="28" t="str">
        <f>E17</f>
        <v>Město Ostrov</v>
      </c>
      <c r="G122" s="37"/>
      <c r="H122" s="37"/>
      <c r="I122" s="124" t="s">
        <v>29</v>
      </c>
      <c r="J122" s="33" t="str">
        <f>E23</f>
        <v>Ing.Vladislav Skoček, Ostrov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27.95" customHeight="1">
      <c r="A123" s="35"/>
      <c r="B123" s="36"/>
      <c r="C123" s="30" t="s">
        <v>27</v>
      </c>
      <c r="D123" s="37"/>
      <c r="E123" s="37"/>
      <c r="F123" s="28" t="str">
        <f>IF(E20="","",E20)</f>
        <v>Vyplň údaj</v>
      </c>
      <c r="G123" s="37"/>
      <c r="H123" s="37"/>
      <c r="I123" s="124" t="s">
        <v>32</v>
      </c>
      <c r="J123" s="33" t="str">
        <f>E26</f>
        <v>Neubauerová Soňa, SK-Projekt Ostrov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0.35" customHeight="1">
      <c r="A124" s="35"/>
      <c r="B124" s="36"/>
      <c r="C124" s="37"/>
      <c r="D124" s="37"/>
      <c r="E124" s="37"/>
      <c r="F124" s="37"/>
      <c r="G124" s="37"/>
      <c r="H124" s="37"/>
      <c r="I124" s="123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11" customFormat="1" ht="29.25" customHeight="1">
      <c r="A125" s="181"/>
      <c r="B125" s="182"/>
      <c r="C125" s="183" t="s">
        <v>153</v>
      </c>
      <c r="D125" s="184" t="s">
        <v>60</v>
      </c>
      <c r="E125" s="184" t="s">
        <v>56</v>
      </c>
      <c r="F125" s="184" t="s">
        <v>57</v>
      </c>
      <c r="G125" s="184" t="s">
        <v>154</v>
      </c>
      <c r="H125" s="184" t="s">
        <v>155</v>
      </c>
      <c r="I125" s="185" t="s">
        <v>156</v>
      </c>
      <c r="J125" s="186" t="s">
        <v>125</v>
      </c>
      <c r="K125" s="187" t="s">
        <v>157</v>
      </c>
      <c r="L125" s="188"/>
      <c r="M125" s="76" t="s">
        <v>1</v>
      </c>
      <c r="N125" s="77" t="s">
        <v>39</v>
      </c>
      <c r="O125" s="77" t="s">
        <v>158</v>
      </c>
      <c r="P125" s="77" t="s">
        <v>159</v>
      </c>
      <c r="Q125" s="77" t="s">
        <v>160</v>
      </c>
      <c r="R125" s="77" t="s">
        <v>161</v>
      </c>
      <c r="S125" s="77" t="s">
        <v>162</v>
      </c>
      <c r="T125" s="78" t="s">
        <v>163</v>
      </c>
      <c r="U125" s="181"/>
      <c r="V125" s="181"/>
      <c r="W125" s="181"/>
      <c r="X125" s="181"/>
      <c r="Y125" s="181"/>
      <c r="Z125" s="181"/>
      <c r="AA125" s="181"/>
      <c r="AB125" s="181"/>
      <c r="AC125" s="181"/>
      <c r="AD125" s="181"/>
      <c r="AE125" s="181"/>
    </row>
    <row r="126" spans="1:63" s="2" customFormat="1" ht="22.9" customHeight="1">
      <c r="A126" s="35"/>
      <c r="B126" s="36"/>
      <c r="C126" s="83" t="s">
        <v>164</v>
      </c>
      <c r="D126" s="37"/>
      <c r="E126" s="37"/>
      <c r="F126" s="37"/>
      <c r="G126" s="37"/>
      <c r="H126" s="37"/>
      <c r="I126" s="123"/>
      <c r="J126" s="189">
        <f>BK126</f>
        <v>0</v>
      </c>
      <c r="K126" s="37"/>
      <c r="L126" s="40"/>
      <c r="M126" s="79"/>
      <c r="N126" s="190"/>
      <c r="O126" s="80"/>
      <c r="P126" s="191">
        <f>P127+P132</f>
        <v>0</v>
      </c>
      <c r="Q126" s="80"/>
      <c r="R126" s="191">
        <f>R127+R132</f>
        <v>0.67528999999999995</v>
      </c>
      <c r="S126" s="80"/>
      <c r="T126" s="192">
        <f>T127+T132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74</v>
      </c>
      <c r="AU126" s="18" t="s">
        <v>127</v>
      </c>
      <c r="BK126" s="193">
        <f>BK127+BK132</f>
        <v>0</v>
      </c>
    </row>
    <row r="127" spans="1:63" s="12" customFormat="1" ht="25.9" customHeight="1">
      <c r="B127" s="194"/>
      <c r="C127" s="195"/>
      <c r="D127" s="196" t="s">
        <v>74</v>
      </c>
      <c r="E127" s="197" t="s">
        <v>165</v>
      </c>
      <c r="F127" s="197" t="s">
        <v>166</v>
      </c>
      <c r="G127" s="195"/>
      <c r="H127" s="195"/>
      <c r="I127" s="198"/>
      <c r="J127" s="199">
        <f>BK127</f>
        <v>0</v>
      </c>
      <c r="K127" s="195"/>
      <c r="L127" s="200"/>
      <c r="M127" s="201"/>
      <c r="N127" s="202"/>
      <c r="O127" s="202"/>
      <c r="P127" s="203">
        <f>P128+P130</f>
        <v>0</v>
      </c>
      <c r="Q127" s="202"/>
      <c r="R127" s="203">
        <f>R128+R130</f>
        <v>0.58399999999999996</v>
      </c>
      <c r="S127" s="202"/>
      <c r="T127" s="204">
        <f>T128+T130</f>
        <v>0</v>
      </c>
      <c r="AR127" s="205" t="s">
        <v>83</v>
      </c>
      <c r="AT127" s="206" t="s">
        <v>74</v>
      </c>
      <c r="AU127" s="206" t="s">
        <v>75</v>
      </c>
      <c r="AY127" s="205" t="s">
        <v>167</v>
      </c>
      <c r="BK127" s="207">
        <f>BK128+BK130</f>
        <v>0</v>
      </c>
    </row>
    <row r="128" spans="1:63" s="12" customFormat="1" ht="22.9" customHeight="1">
      <c r="B128" s="194"/>
      <c r="C128" s="195"/>
      <c r="D128" s="196" t="s">
        <v>74</v>
      </c>
      <c r="E128" s="208" t="s">
        <v>223</v>
      </c>
      <c r="F128" s="208" t="s">
        <v>1406</v>
      </c>
      <c r="G128" s="195"/>
      <c r="H128" s="195"/>
      <c r="I128" s="198"/>
      <c r="J128" s="209">
        <f>BK128</f>
        <v>0</v>
      </c>
      <c r="K128" s="195"/>
      <c r="L128" s="200"/>
      <c r="M128" s="201"/>
      <c r="N128" s="202"/>
      <c r="O128" s="202"/>
      <c r="P128" s="203">
        <f>P129</f>
        <v>0</v>
      </c>
      <c r="Q128" s="202"/>
      <c r="R128" s="203">
        <f>R129</f>
        <v>0.58399999999999996</v>
      </c>
      <c r="S128" s="202"/>
      <c r="T128" s="204">
        <f>T129</f>
        <v>0</v>
      </c>
      <c r="AR128" s="205" t="s">
        <v>83</v>
      </c>
      <c r="AT128" s="206" t="s">
        <v>74</v>
      </c>
      <c r="AU128" s="206" t="s">
        <v>83</v>
      </c>
      <c r="AY128" s="205" t="s">
        <v>167</v>
      </c>
      <c r="BK128" s="207">
        <f>BK129</f>
        <v>0</v>
      </c>
    </row>
    <row r="129" spans="1:65" s="2" customFormat="1" ht="36" customHeight="1">
      <c r="A129" s="35"/>
      <c r="B129" s="36"/>
      <c r="C129" s="210" t="s">
        <v>83</v>
      </c>
      <c r="D129" s="210" t="s">
        <v>169</v>
      </c>
      <c r="E129" s="211" t="s">
        <v>1407</v>
      </c>
      <c r="F129" s="212" t="s">
        <v>1408</v>
      </c>
      <c r="G129" s="213" t="s">
        <v>320</v>
      </c>
      <c r="H129" s="214">
        <v>1</v>
      </c>
      <c r="I129" s="215"/>
      <c r="J129" s="214">
        <f>ROUND(I129*H129,2)</f>
        <v>0</v>
      </c>
      <c r="K129" s="216"/>
      <c r="L129" s="40"/>
      <c r="M129" s="217" t="s">
        <v>1</v>
      </c>
      <c r="N129" s="218" t="s">
        <v>40</v>
      </c>
      <c r="O129" s="72"/>
      <c r="P129" s="219">
        <f>O129*H129</f>
        <v>0</v>
      </c>
      <c r="Q129" s="219">
        <v>0.58399999999999996</v>
      </c>
      <c r="R129" s="219">
        <f>Q129*H129</f>
        <v>0.58399999999999996</v>
      </c>
      <c r="S129" s="219">
        <v>0</v>
      </c>
      <c r="T129" s="22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1" t="s">
        <v>173</v>
      </c>
      <c r="AT129" s="221" t="s">
        <v>169</v>
      </c>
      <c r="AU129" s="221" t="s">
        <v>85</v>
      </c>
      <c r="AY129" s="18" t="s">
        <v>167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8" t="s">
        <v>83</v>
      </c>
      <c r="BK129" s="222">
        <f>ROUND(I129*H129,2)</f>
        <v>0</v>
      </c>
      <c r="BL129" s="18" t="s">
        <v>173</v>
      </c>
      <c r="BM129" s="221" t="s">
        <v>1409</v>
      </c>
    </row>
    <row r="130" spans="1:65" s="12" customFormat="1" ht="22.9" customHeight="1">
      <c r="B130" s="194"/>
      <c r="C130" s="195"/>
      <c r="D130" s="196" t="s">
        <v>74</v>
      </c>
      <c r="E130" s="208" t="s">
        <v>1286</v>
      </c>
      <c r="F130" s="208" t="s">
        <v>1287</v>
      </c>
      <c r="G130" s="195"/>
      <c r="H130" s="195"/>
      <c r="I130" s="198"/>
      <c r="J130" s="209">
        <f>BK130</f>
        <v>0</v>
      </c>
      <c r="K130" s="195"/>
      <c r="L130" s="200"/>
      <c r="M130" s="201"/>
      <c r="N130" s="202"/>
      <c r="O130" s="202"/>
      <c r="P130" s="203">
        <f>P131</f>
        <v>0</v>
      </c>
      <c r="Q130" s="202"/>
      <c r="R130" s="203">
        <f>R131</f>
        <v>0</v>
      </c>
      <c r="S130" s="202"/>
      <c r="T130" s="204">
        <f>T131</f>
        <v>0</v>
      </c>
      <c r="AR130" s="205" t="s">
        <v>83</v>
      </c>
      <c r="AT130" s="206" t="s">
        <v>74</v>
      </c>
      <c r="AU130" s="206" t="s">
        <v>83</v>
      </c>
      <c r="AY130" s="205" t="s">
        <v>167</v>
      </c>
      <c r="BK130" s="207">
        <f>BK131</f>
        <v>0</v>
      </c>
    </row>
    <row r="131" spans="1:65" s="2" customFormat="1" ht="16.5" customHeight="1">
      <c r="A131" s="35"/>
      <c r="B131" s="36"/>
      <c r="C131" s="210" t="s">
        <v>85</v>
      </c>
      <c r="D131" s="210" t="s">
        <v>169</v>
      </c>
      <c r="E131" s="211" t="s">
        <v>615</v>
      </c>
      <c r="F131" s="212" t="s">
        <v>616</v>
      </c>
      <c r="G131" s="213" t="s">
        <v>230</v>
      </c>
      <c r="H131" s="214">
        <v>0.57999999999999996</v>
      </c>
      <c r="I131" s="215"/>
      <c r="J131" s="214">
        <f>ROUND(I131*H131,2)</f>
        <v>0</v>
      </c>
      <c r="K131" s="216"/>
      <c r="L131" s="40"/>
      <c r="M131" s="217" t="s">
        <v>1</v>
      </c>
      <c r="N131" s="218" t="s">
        <v>40</v>
      </c>
      <c r="O131" s="72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1" t="s">
        <v>173</v>
      </c>
      <c r="AT131" s="221" t="s">
        <v>169</v>
      </c>
      <c r="AU131" s="221" t="s">
        <v>85</v>
      </c>
      <c r="AY131" s="18" t="s">
        <v>167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8" t="s">
        <v>83</v>
      </c>
      <c r="BK131" s="222">
        <f>ROUND(I131*H131,2)</f>
        <v>0</v>
      </c>
      <c r="BL131" s="18" t="s">
        <v>173</v>
      </c>
      <c r="BM131" s="221" t="s">
        <v>1410</v>
      </c>
    </row>
    <row r="132" spans="1:65" s="12" customFormat="1" ht="25.9" customHeight="1">
      <c r="B132" s="194"/>
      <c r="C132" s="195"/>
      <c r="D132" s="196" t="s">
        <v>74</v>
      </c>
      <c r="E132" s="197" t="s">
        <v>618</v>
      </c>
      <c r="F132" s="197" t="s">
        <v>619</v>
      </c>
      <c r="G132" s="195"/>
      <c r="H132" s="195"/>
      <c r="I132" s="198"/>
      <c r="J132" s="199">
        <f>BK132</f>
        <v>0</v>
      </c>
      <c r="K132" s="195"/>
      <c r="L132" s="200"/>
      <c r="M132" s="201"/>
      <c r="N132" s="202"/>
      <c r="O132" s="202"/>
      <c r="P132" s="203">
        <f>P133+P138</f>
        <v>0</v>
      </c>
      <c r="Q132" s="202"/>
      <c r="R132" s="203">
        <f>R133+R138</f>
        <v>9.129000000000001E-2</v>
      </c>
      <c r="S132" s="202"/>
      <c r="T132" s="204">
        <f>T133+T138</f>
        <v>0</v>
      </c>
      <c r="AR132" s="205" t="s">
        <v>85</v>
      </c>
      <c r="AT132" s="206" t="s">
        <v>74</v>
      </c>
      <c r="AU132" s="206" t="s">
        <v>75</v>
      </c>
      <c r="AY132" s="205" t="s">
        <v>167</v>
      </c>
      <c r="BK132" s="207">
        <f>BK133+BK138</f>
        <v>0</v>
      </c>
    </row>
    <row r="133" spans="1:65" s="12" customFormat="1" ht="22.9" customHeight="1">
      <c r="B133" s="194"/>
      <c r="C133" s="195"/>
      <c r="D133" s="196" t="s">
        <v>74</v>
      </c>
      <c r="E133" s="208" t="s">
        <v>1289</v>
      </c>
      <c r="F133" s="208" t="s">
        <v>1290</v>
      </c>
      <c r="G133" s="195"/>
      <c r="H133" s="195"/>
      <c r="I133" s="198"/>
      <c r="J133" s="209">
        <f>BK133</f>
        <v>0</v>
      </c>
      <c r="K133" s="195"/>
      <c r="L133" s="200"/>
      <c r="M133" s="201"/>
      <c r="N133" s="202"/>
      <c r="O133" s="202"/>
      <c r="P133" s="203">
        <f>SUM(P134:P137)</f>
        <v>0</v>
      </c>
      <c r="Q133" s="202"/>
      <c r="R133" s="203">
        <f>SUM(R134:R137)</f>
        <v>7.4300000000000008E-3</v>
      </c>
      <c r="S133" s="202"/>
      <c r="T133" s="204">
        <f>SUM(T134:T137)</f>
        <v>0</v>
      </c>
      <c r="AR133" s="205" t="s">
        <v>85</v>
      </c>
      <c r="AT133" s="206" t="s">
        <v>74</v>
      </c>
      <c r="AU133" s="206" t="s">
        <v>83</v>
      </c>
      <c r="AY133" s="205" t="s">
        <v>167</v>
      </c>
      <c r="BK133" s="207">
        <f>SUM(BK134:BK137)</f>
        <v>0</v>
      </c>
    </row>
    <row r="134" spans="1:65" s="2" customFormat="1" ht="24" customHeight="1">
      <c r="A134" s="35"/>
      <c r="B134" s="36"/>
      <c r="C134" s="210" t="s">
        <v>183</v>
      </c>
      <c r="D134" s="210" t="s">
        <v>169</v>
      </c>
      <c r="E134" s="211" t="s">
        <v>1411</v>
      </c>
      <c r="F134" s="212" t="s">
        <v>1412</v>
      </c>
      <c r="G134" s="213" t="s">
        <v>307</v>
      </c>
      <c r="H134" s="214">
        <v>1</v>
      </c>
      <c r="I134" s="215"/>
      <c r="J134" s="214">
        <f>ROUND(I134*H134,2)</f>
        <v>0</v>
      </c>
      <c r="K134" s="216"/>
      <c r="L134" s="40"/>
      <c r="M134" s="217" t="s">
        <v>1</v>
      </c>
      <c r="N134" s="218" t="s">
        <v>40</v>
      </c>
      <c r="O134" s="72"/>
      <c r="P134" s="219">
        <f>O134*H134</f>
        <v>0</v>
      </c>
      <c r="Q134" s="219">
        <v>1.01E-3</v>
      </c>
      <c r="R134" s="219">
        <f>Q134*H134</f>
        <v>1.01E-3</v>
      </c>
      <c r="S134" s="219">
        <v>0</v>
      </c>
      <c r="T134" s="22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1" t="s">
        <v>264</v>
      </c>
      <c r="AT134" s="221" t="s">
        <v>169</v>
      </c>
      <c r="AU134" s="221" t="s">
        <v>85</v>
      </c>
      <c r="AY134" s="18" t="s">
        <v>167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8" t="s">
        <v>83</v>
      </c>
      <c r="BK134" s="222">
        <f>ROUND(I134*H134,2)</f>
        <v>0</v>
      </c>
      <c r="BL134" s="18" t="s">
        <v>264</v>
      </c>
      <c r="BM134" s="221" t="s">
        <v>1413</v>
      </c>
    </row>
    <row r="135" spans="1:65" s="2" customFormat="1" ht="24" customHeight="1">
      <c r="A135" s="35"/>
      <c r="B135" s="36"/>
      <c r="C135" s="210" t="s">
        <v>173</v>
      </c>
      <c r="D135" s="210" t="s">
        <v>169</v>
      </c>
      <c r="E135" s="211" t="s">
        <v>1414</v>
      </c>
      <c r="F135" s="212" t="s">
        <v>1415</v>
      </c>
      <c r="G135" s="213" t="s">
        <v>307</v>
      </c>
      <c r="H135" s="214">
        <v>1</v>
      </c>
      <c r="I135" s="215"/>
      <c r="J135" s="214">
        <f>ROUND(I135*H135,2)</f>
        <v>0</v>
      </c>
      <c r="K135" s="216"/>
      <c r="L135" s="40"/>
      <c r="M135" s="217" t="s">
        <v>1</v>
      </c>
      <c r="N135" s="218" t="s">
        <v>40</v>
      </c>
      <c r="O135" s="72"/>
      <c r="P135" s="219">
        <f>O135*H135</f>
        <v>0</v>
      </c>
      <c r="Q135" s="219">
        <v>6.4200000000000004E-3</v>
      </c>
      <c r="R135" s="219">
        <f>Q135*H135</f>
        <v>6.4200000000000004E-3</v>
      </c>
      <c r="S135" s="219">
        <v>0</v>
      </c>
      <c r="T135" s="22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1" t="s">
        <v>264</v>
      </c>
      <c r="AT135" s="221" t="s">
        <v>169</v>
      </c>
      <c r="AU135" s="221" t="s">
        <v>85</v>
      </c>
      <c r="AY135" s="18" t="s">
        <v>167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8" t="s">
        <v>83</v>
      </c>
      <c r="BK135" s="222">
        <f>ROUND(I135*H135,2)</f>
        <v>0</v>
      </c>
      <c r="BL135" s="18" t="s">
        <v>264</v>
      </c>
      <c r="BM135" s="221" t="s">
        <v>1416</v>
      </c>
    </row>
    <row r="136" spans="1:65" s="2" customFormat="1" ht="24" customHeight="1">
      <c r="A136" s="35"/>
      <c r="B136" s="36"/>
      <c r="C136" s="210" t="s">
        <v>194</v>
      </c>
      <c r="D136" s="210" t="s">
        <v>169</v>
      </c>
      <c r="E136" s="211" t="s">
        <v>1329</v>
      </c>
      <c r="F136" s="212" t="s">
        <v>1330</v>
      </c>
      <c r="G136" s="213" t="s">
        <v>230</v>
      </c>
      <c r="H136" s="214">
        <v>0.01</v>
      </c>
      <c r="I136" s="215"/>
      <c r="J136" s="214">
        <f>ROUND(I136*H136,2)</f>
        <v>0</v>
      </c>
      <c r="K136" s="216"/>
      <c r="L136" s="40"/>
      <c r="M136" s="217" t="s">
        <v>1</v>
      </c>
      <c r="N136" s="218" t="s">
        <v>40</v>
      </c>
      <c r="O136" s="72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1" t="s">
        <v>264</v>
      </c>
      <c r="AT136" s="221" t="s">
        <v>169</v>
      </c>
      <c r="AU136" s="221" t="s">
        <v>85</v>
      </c>
      <c r="AY136" s="18" t="s">
        <v>167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8" t="s">
        <v>83</v>
      </c>
      <c r="BK136" s="222">
        <f>ROUND(I136*H136,2)</f>
        <v>0</v>
      </c>
      <c r="BL136" s="18" t="s">
        <v>264</v>
      </c>
      <c r="BM136" s="221" t="s">
        <v>1417</v>
      </c>
    </row>
    <row r="137" spans="1:65" s="2" customFormat="1" ht="24" customHeight="1">
      <c r="A137" s="35"/>
      <c r="B137" s="36"/>
      <c r="C137" s="210" t="s">
        <v>203</v>
      </c>
      <c r="D137" s="210" t="s">
        <v>169</v>
      </c>
      <c r="E137" s="211" t="s">
        <v>1332</v>
      </c>
      <c r="F137" s="212" t="s">
        <v>1333</v>
      </c>
      <c r="G137" s="213" t="s">
        <v>230</v>
      </c>
      <c r="H137" s="214">
        <v>0.01</v>
      </c>
      <c r="I137" s="215"/>
      <c r="J137" s="214">
        <f>ROUND(I137*H137,2)</f>
        <v>0</v>
      </c>
      <c r="K137" s="216"/>
      <c r="L137" s="40"/>
      <c r="M137" s="217" t="s">
        <v>1</v>
      </c>
      <c r="N137" s="218" t="s">
        <v>40</v>
      </c>
      <c r="O137" s="72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1" t="s">
        <v>264</v>
      </c>
      <c r="AT137" s="221" t="s">
        <v>169</v>
      </c>
      <c r="AU137" s="221" t="s">
        <v>85</v>
      </c>
      <c r="AY137" s="18" t="s">
        <v>167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8" t="s">
        <v>83</v>
      </c>
      <c r="BK137" s="222">
        <f>ROUND(I137*H137,2)</f>
        <v>0</v>
      </c>
      <c r="BL137" s="18" t="s">
        <v>264</v>
      </c>
      <c r="BM137" s="221" t="s">
        <v>1418</v>
      </c>
    </row>
    <row r="138" spans="1:65" s="12" customFormat="1" ht="22.9" customHeight="1">
      <c r="B138" s="194"/>
      <c r="C138" s="195"/>
      <c r="D138" s="196" t="s">
        <v>74</v>
      </c>
      <c r="E138" s="208" t="s">
        <v>1419</v>
      </c>
      <c r="F138" s="208" t="s">
        <v>1420</v>
      </c>
      <c r="G138" s="195"/>
      <c r="H138" s="195"/>
      <c r="I138" s="198"/>
      <c r="J138" s="209">
        <f>BK138</f>
        <v>0</v>
      </c>
      <c r="K138" s="195"/>
      <c r="L138" s="200"/>
      <c r="M138" s="201"/>
      <c r="N138" s="202"/>
      <c r="O138" s="202"/>
      <c r="P138" s="203">
        <f>SUM(P139:P148)</f>
        <v>0</v>
      </c>
      <c r="Q138" s="202"/>
      <c r="R138" s="203">
        <f>SUM(R139:R148)</f>
        <v>8.3860000000000004E-2</v>
      </c>
      <c r="S138" s="202"/>
      <c r="T138" s="204">
        <f>SUM(T139:T148)</f>
        <v>0</v>
      </c>
      <c r="AR138" s="205" t="s">
        <v>85</v>
      </c>
      <c r="AT138" s="206" t="s">
        <v>74</v>
      </c>
      <c r="AU138" s="206" t="s">
        <v>83</v>
      </c>
      <c r="AY138" s="205" t="s">
        <v>167</v>
      </c>
      <c r="BK138" s="207">
        <f>SUM(BK139:BK148)</f>
        <v>0</v>
      </c>
    </row>
    <row r="139" spans="1:65" s="2" customFormat="1" ht="24" customHeight="1">
      <c r="A139" s="35"/>
      <c r="B139" s="36"/>
      <c r="C139" s="210" t="s">
        <v>210</v>
      </c>
      <c r="D139" s="210" t="s">
        <v>169</v>
      </c>
      <c r="E139" s="211" t="s">
        <v>1421</v>
      </c>
      <c r="F139" s="212" t="s">
        <v>1422</v>
      </c>
      <c r="G139" s="213" t="s">
        <v>1373</v>
      </c>
      <c r="H139" s="214">
        <v>1</v>
      </c>
      <c r="I139" s="215"/>
      <c r="J139" s="214">
        <f t="shared" ref="J139:J148" si="0">ROUND(I139*H139,2)</f>
        <v>0</v>
      </c>
      <c r="K139" s="216"/>
      <c r="L139" s="40"/>
      <c r="M139" s="217" t="s">
        <v>1</v>
      </c>
      <c r="N139" s="218" t="s">
        <v>40</v>
      </c>
      <c r="O139" s="72"/>
      <c r="P139" s="219">
        <f t="shared" ref="P139:P148" si="1">O139*H139</f>
        <v>0</v>
      </c>
      <c r="Q139" s="219">
        <v>2.3199999999999998E-2</v>
      </c>
      <c r="R139" s="219">
        <f t="shared" ref="R139:R148" si="2">Q139*H139</f>
        <v>2.3199999999999998E-2</v>
      </c>
      <c r="S139" s="219">
        <v>0</v>
      </c>
      <c r="T139" s="220">
        <f t="shared" ref="T139:T148" si="3"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1" t="s">
        <v>264</v>
      </c>
      <c r="AT139" s="221" t="s">
        <v>169</v>
      </c>
      <c r="AU139" s="221" t="s">
        <v>85</v>
      </c>
      <c r="AY139" s="18" t="s">
        <v>167</v>
      </c>
      <c r="BE139" s="222">
        <f t="shared" ref="BE139:BE148" si="4">IF(N139="základní",J139,0)</f>
        <v>0</v>
      </c>
      <c r="BF139" s="222">
        <f t="shared" ref="BF139:BF148" si="5">IF(N139="snížená",J139,0)</f>
        <v>0</v>
      </c>
      <c r="BG139" s="222">
        <f t="shared" ref="BG139:BG148" si="6">IF(N139="zákl. přenesená",J139,0)</f>
        <v>0</v>
      </c>
      <c r="BH139" s="222">
        <f t="shared" ref="BH139:BH148" si="7">IF(N139="sníž. přenesená",J139,0)</f>
        <v>0</v>
      </c>
      <c r="BI139" s="222">
        <f t="shared" ref="BI139:BI148" si="8">IF(N139="nulová",J139,0)</f>
        <v>0</v>
      </c>
      <c r="BJ139" s="18" t="s">
        <v>83</v>
      </c>
      <c r="BK139" s="222">
        <f t="shared" ref="BK139:BK148" si="9">ROUND(I139*H139,2)</f>
        <v>0</v>
      </c>
      <c r="BL139" s="18" t="s">
        <v>264</v>
      </c>
      <c r="BM139" s="221" t="s">
        <v>1423</v>
      </c>
    </row>
    <row r="140" spans="1:65" s="2" customFormat="1" ht="36" customHeight="1">
      <c r="A140" s="35"/>
      <c r="B140" s="36"/>
      <c r="C140" s="210" t="s">
        <v>217</v>
      </c>
      <c r="D140" s="210" t="s">
        <v>169</v>
      </c>
      <c r="E140" s="211" t="s">
        <v>1424</v>
      </c>
      <c r="F140" s="212" t="s">
        <v>1425</v>
      </c>
      <c r="G140" s="213" t="s">
        <v>1373</v>
      </c>
      <c r="H140" s="214">
        <v>1</v>
      </c>
      <c r="I140" s="215"/>
      <c r="J140" s="214">
        <f t="shared" si="0"/>
        <v>0</v>
      </c>
      <c r="K140" s="216"/>
      <c r="L140" s="40"/>
      <c r="M140" s="217" t="s">
        <v>1</v>
      </c>
      <c r="N140" s="218" t="s">
        <v>40</v>
      </c>
      <c r="O140" s="72"/>
      <c r="P140" s="219">
        <f t="shared" si="1"/>
        <v>0</v>
      </c>
      <c r="Q140" s="219">
        <v>1.4970000000000001E-2</v>
      </c>
      <c r="R140" s="219">
        <f t="shared" si="2"/>
        <v>1.4970000000000001E-2</v>
      </c>
      <c r="S140" s="219">
        <v>0</v>
      </c>
      <c r="T140" s="220">
        <f t="shared" si="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1" t="s">
        <v>264</v>
      </c>
      <c r="AT140" s="221" t="s">
        <v>169</v>
      </c>
      <c r="AU140" s="221" t="s">
        <v>85</v>
      </c>
      <c r="AY140" s="18" t="s">
        <v>167</v>
      </c>
      <c r="BE140" s="222">
        <f t="shared" si="4"/>
        <v>0</v>
      </c>
      <c r="BF140" s="222">
        <f t="shared" si="5"/>
        <v>0</v>
      </c>
      <c r="BG140" s="222">
        <f t="shared" si="6"/>
        <v>0</v>
      </c>
      <c r="BH140" s="222">
        <f t="shared" si="7"/>
        <v>0</v>
      </c>
      <c r="BI140" s="222">
        <f t="shared" si="8"/>
        <v>0</v>
      </c>
      <c r="BJ140" s="18" t="s">
        <v>83</v>
      </c>
      <c r="BK140" s="222">
        <f t="shared" si="9"/>
        <v>0</v>
      </c>
      <c r="BL140" s="18" t="s">
        <v>264</v>
      </c>
      <c r="BM140" s="221" t="s">
        <v>1426</v>
      </c>
    </row>
    <row r="141" spans="1:65" s="2" customFormat="1" ht="36" customHeight="1">
      <c r="A141" s="35"/>
      <c r="B141" s="36"/>
      <c r="C141" s="210" t="s">
        <v>223</v>
      </c>
      <c r="D141" s="210" t="s">
        <v>169</v>
      </c>
      <c r="E141" s="211" t="s">
        <v>1427</v>
      </c>
      <c r="F141" s="212" t="s">
        <v>1428</v>
      </c>
      <c r="G141" s="213" t="s">
        <v>1373</v>
      </c>
      <c r="H141" s="214">
        <v>1</v>
      </c>
      <c r="I141" s="215"/>
      <c r="J141" s="214">
        <f t="shared" si="0"/>
        <v>0</v>
      </c>
      <c r="K141" s="216"/>
      <c r="L141" s="40"/>
      <c r="M141" s="217" t="s">
        <v>1</v>
      </c>
      <c r="N141" s="218" t="s">
        <v>40</v>
      </c>
      <c r="O141" s="72"/>
      <c r="P141" s="219">
        <f t="shared" si="1"/>
        <v>0</v>
      </c>
      <c r="Q141" s="219">
        <v>1.396E-2</v>
      </c>
      <c r="R141" s="219">
        <f t="shared" si="2"/>
        <v>1.396E-2</v>
      </c>
      <c r="S141" s="219">
        <v>0</v>
      </c>
      <c r="T141" s="220">
        <f t="shared" si="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1" t="s">
        <v>264</v>
      </c>
      <c r="AT141" s="221" t="s">
        <v>169</v>
      </c>
      <c r="AU141" s="221" t="s">
        <v>85</v>
      </c>
      <c r="AY141" s="18" t="s">
        <v>167</v>
      </c>
      <c r="BE141" s="222">
        <f t="shared" si="4"/>
        <v>0</v>
      </c>
      <c r="BF141" s="222">
        <f t="shared" si="5"/>
        <v>0</v>
      </c>
      <c r="BG141" s="222">
        <f t="shared" si="6"/>
        <v>0</v>
      </c>
      <c r="BH141" s="222">
        <f t="shared" si="7"/>
        <v>0</v>
      </c>
      <c r="BI141" s="222">
        <f t="shared" si="8"/>
        <v>0</v>
      </c>
      <c r="BJ141" s="18" t="s">
        <v>83</v>
      </c>
      <c r="BK141" s="222">
        <f t="shared" si="9"/>
        <v>0</v>
      </c>
      <c r="BL141" s="18" t="s">
        <v>264</v>
      </c>
      <c r="BM141" s="221" t="s">
        <v>1429</v>
      </c>
    </row>
    <row r="142" spans="1:65" s="2" customFormat="1" ht="24" customHeight="1">
      <c r="A142" s="35"/>
      <c r="B142" s="36"/>
      <c r="C142" s="210" t="s">
        <v>227</v>
      </c>
      <c r="D142" s="210" t="s">
        <v>169</v>
      </c>
      <c r="E142" s="211" t="s">
        <v>1430</v>
      </c>
      <c r="F142" s="212" t="s">
        <v>1431</v>
      </c>
      <c r="G142" s="213" t="s">
        <v>1373</v>
      </c>
      <c r="H142" s="214">
        <v>1</v>
      </c>
      <c r="I142" s="215"/>
      <c r="J142" s="214">
        <f t="shared" si="0"/>
        <v>0</v>
      </c>
      <c r="K142" s="216"/>
      <c r="L142" s="40"/>
      <c r="M142" s="217" t="s">
        <v>1</v>
      </c>
      <c r="N142" s="218" t="s">
        <v>40</v>
      </c>
      <c r="O142" s="72"/>
      <c r="P142" s="219">
        <f t="shared" si="1"/>
        <v>0</v>
      </c>
      <c r="Q142" s="219">
        <v>1.47E-2</v>
      </c>
      <c r="R142" s="219">
        <f t="shared" si="2"/>
        <v>1.47E-2</v>
      </c>
      <c r="S142" s="219">
        <v>0</v>
      </c>
      <c r="T142" s="220">
        <f t="shared" si="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1" t="s">
        <v>264</v>
      </c>
      <c r="AT142" s="221" t="s">
        <v>169</v>
      </c>
      <c r="AU142" s="221" t="s">
        <v>85</v>
      </c>
      <c r="AY142" s="18" t="s">
        <v>167</v>
      </c>
      <c r="BE142" s="222">
        <f t="shared" si="4"/>
        <v>0</v>
      </c>
      <c r="BF142" s="222">
        <f t="shared" si="5"/>
        <v>0</v>
      </c>
      <c r="BG142" s="222">
        <f t="shared" si="6"/>
        <v>0</v>
      </c>
      <c r="BH142" s="222">
        <f t="shared" si="7"/>
        <v>0</v>
      </c>
      <c r="BI142" s="222">
        <f t="shared" si="8"/>
        <v>0</v>
      </c>
      <c r="BJ142" s="18" t="s">
        <v>83</v>
      </c>
      <c r="BK142" s="222">
        <f t="shared" si="9"/>
        <v>0</v>
      </c>
      <c r="BL142" s="18" t="s">
        <v>264</v>
      </c>
      <c r="BM142" s="221" t="s">
        <v>1432</v>
      </c>
    </row>
    <row r="143" spans="1:65" s="2" customFormat="1" ht="24" customHeight="1">
      <c r="A143" s="35"/>
      <c r="B143" s="36"/>
      <c r="C143" s="210" t="s">
        <v>233</v>
      </c>
      <c r="D143" s="210" t="s">
        <v>169</v>
      </c>
      <c r="E143" s="211" t="s">
        <v>1433</v>
      </c>
      <c r="F143" s="212" t="s">
        <v>1434</v>
      </c>
      <c r="G143" s="213" t="s">
        <v>1373</v>
      </c>
      <c r="H143" s="214">
        <v>4</v>
      </c>
      <c r="I143" s="215"/>
      <c r="J143" s="214">
        <f t="shared" si="0"/>
        <v>0</v>
      </c>
      <c r="K143" s="216"/>
      <c r="L143" s="40"/>
      <c r="M143" s="217" t="s">
        <v>1</v>
      </c>
      <c r="N143" s="218" t="s">
        <v>40</v>
      </c>
      <c r="O143" s="72"/>
      <c r="P143" s="219">
        <f t="shared" si="1"/>
        <v>0</v>
      </c>
      <c r="Q143" s="219">
        <v>1.9599999999999999E-3</v>
      </c>
      <c r="R143" s="219">
        <f t="shared" si="2"/>
        <v>7.8399999999999997E-3</v>
      </c>
      <c r="S143" s="219">
        <v>0</v>
      </c>
      <c r="T143" s="220">
        <f t="shared" si="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1" t="s">
        <v>264</v>
      </c>
      <c r="AT143" s="221" t="s">
        <v>169</v>
      </c>
      <c r="AU143" s="221" t="s">
        <v>85</v>
      </c>
      <c r="AY143" s="18" t="s">
        <v>167</v>
      </c>
      <c r="BE143" s="222">
        <f t="shared" si="4"/>
        <v>0</v>
      </c>
      <c r="BF143" s="222">
        <f t="shared" si="5"/>
        <v>0</v>
      </c>
      <c r="BG143" s="222">
        <f t="shared" si="6"/>
        <v>0</v>
      </c>
      <c r="BH143" s="222">
        <f t="shared" si="7"/>
        <v>0</v>
      </c>
      <c r="BI143" s="222">
        <f t="shared" si="8"/>
        <v>0</v>
      </c>
      <c r="BJ143" s="18" t="s">
        <v>83</v>
      </c>
      <c r="BK143" s="222">
        <f t="shared" si="9"/>
        <v>0</v>
      </c>
      <c r="BL143" s="18" t="s">
        <v>264</v>
      </c>
      <c r="BM143" s="221" t="s">
        <v>1435</v>
      </c>
    </row>
    <row r="144" spans="1:65" s="2" customFormat="1" ht="16.5" customHeight="1">
      <c r="A144" s="35"/>
      <c r="B144" s="36"/>
      <c r="C144" s="210" t="s">
        <v>240</v>
      </c>
      <c r="D144" s="210" t="s">
        <v>169</v>
      </c>
      <c r="E144" s="211" t="s">
        <v>1436</v>
      </c>
      <c r="F144" s="212" t="s">
        <v>1437</v>
      </c>
      <c r="G144" s="213" t="s">
        <v>1373</v>
      </c>
      <c r="H144" s="214">
        <v>2</v>
      </c>
      <c r="I144" s="215"/>
      <c r="J144" s="214">
        <f t="shared" si="0"/>
        <v>0</v>
      </c>
      <c r="K144" s="216"/>
      <c r="L144" s="40"/>
      <c r="M144" s="217" t="s">
        <v>1</v>
      </c>
      <c r="N144" s="218" t="s">
        <v>40</v>
      </c>
      <c r="O144" s="72"/>
      <c r="P144" s="219">
        <f t="shared" si="1"/>
        <v>0</v>
      </c>
      <c r="Q144" s="219">
        <v>1.8400000000000001E-3</v>
      </c>
      <c r="R144" s="219">
        <f t="shared" si="2"/>
        <v>3.6800000000000001E-3</v>
      </c>
      <c r="S144" s="219">
        <v>0</v>
      </c>
      <c r="T144" s="220">
        <f t="shared" si="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1" t="s">
        <v>264</v>
      </c>
      <c r="AT144" s="221" t="s">
        <v>169</v>
      </c>
      <c r="AU144" s="221" t="s">
        <v>85</v>
      </c>
      <c r="AY144" s="18" t="s">
        <v>167</v>
      </c>
      <c r="BE144" s="222">
        <f t="shared" si="4"/>
        <v>0</v>
      </c>
      <c r="BF144" s="222">
        <f t="shared" si="5"/>
        <v>0</v>
      </c>
      <c r="BG144" s="222">
        <f t="shared" si="6"/>
        <v>0</v>
      </c>
      <c r="BH144" s="222">
        <f t="shared" si="7"/>
        <v>0</v>
      </c>
      <c r="BI144" s="222">
        <f t="shared" si="8"/>
        <v>0</v>
      </c>
      <c r="BJ144" s="18" t="s">
        <v>83</v>
      </c>
      <c r="BK144" s="222">
        <f t="shared" si="9"/>
        <v>0</v>
      </c>
      <c r="BL144" s="18" t="s">
        <v>264</v>
      </c>
      <c r="BM144" s="221" t="s">
        <v>1438</v>
      </c>
    </row>
    <row r="145" spans="1:65" s="2" customFormat="1" ht="24" customHeight="1">
      <c r="A145" s="35"/>
      <c r="B145" s="36"/>
      <c r="C145" s="210" t="s">
        <v>244</v>
      </c>
      <c r="D145" s="210" t="s">
        <v>169</v>
      </c>
      <c r="E145" s="211" t="s">
        <v>1439</v>
      </c>
      <c r="F145" s="212" t="s">
        <v>1440</v>
      </c>
      <c r="G145" s="213" t="s">
        <v>307</v>
      </c>
      <c r="H145" s="214">
        <v>1</v>
      </c>
      <c r="I145" s="215"/>
      <c r="J145" s="214">
        <f t="shared" si="0"/>
        <v>0</v>
      </c>
      <c r="K145" s="216"/>
      <c r="L145" s="40"/>
      <c r="M145" s="217" t="s">
        <v>1</v>
      </c>
      <c r="N145" s="218" t="s">
        <v>40</v>
      </c>
      <c r="O145" s="72"/>
      <c r="P145" s="219">
        <f t="shared" si="1"/>
        <v>0</v>
      </c>
      <c r="Q145" s="219">
        <v>1.2999999999999999E-4</v>
      </c>
      <c r="R145" s="219">
        <f t="shared" si="2"/>
        <v>1.2999999999999999E-4</v>
      </c>
      <c r="S145" s="219">
        <v>0</v>
      </c>
      <c r="T145" s="220">
        <f t="shared" si="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1" t="s">
        <v>264</v>
      </c>
      <c r="AT145" s="221" t="s">
        <v>169</v>
      </c>
      <c r="AU145" s="221" t="s">
        <v>85</v>
      </c>
      <c r="AY145" s="18" t="s">
        <v>167</v>
      </c>
      <c r="BE145" s="222">
        <f t="shared" si="4"/>
        <v>0</v>
      </c>
      <c r="BF145" s="222">
        <f t="shared" si="5"/>
        <v>0</v>
      </c>
      <c r="BG145" s="222">
        <f t="shared" si="6"/>
        <v>0</v>
      </c>
      <c r="BH145" s="222">
        <f t="shared" si="7"/>
        <v>0</v>
      </c>
      <c r="BI145" s="222">
        <f t="shared" si="8"/>
        <v>0</v>
      </c>
      <c r="BJ145" s="18" t="s">
        <v>83</v>
      </c>
      <c r="BK145" s="222">
        <f t="shared" si="9"/>
        <v>0</v>
      </c>
      <c r="BL145" s="18" t="s">
        <v>264</v>
      </c>
      <c r="BM145" s="221" t="s">
        <v>1441</v>
      </c>
    </row>
    <row r="146" spans="1:65" s="2" customFormat="1" ht="24" customHeight="1">
      <c r="A146" s="35"/>
      <c r="B146" s="36"/>
      <c r="C146" s="256" t="s">
        <v>252</v>
      </c>
      <c r="D146" s="256" t="s">
        <v>245</v>
      </c>
      <c r="E146" s="257" t="s">
        <v>1442</v>
      </c>
      <c r="F146" s="258" t="s">
        <v>1443</v>
      </c>
      <c r="G146" s="259" t="s">
        <v>307</v>
      </c>
      <c r="H146" s="260">
        <v>1</v>
      </c>
      <c r="I146" s="261"/>
      <c r="J146" s="260">
        <f t="shared" si="0"/>
        <v>0</v>
      </c>
      <c r="K146" s="262"/>
      <c r="L146" s="263"/>
      <c r="M146" s="264" t="s">
        <v>1</v>
      </c>
      <c r="N146" s="265" t="s">
        <v>40</v>
      </c>
      <c r="O146" s="72"/>
      <c r="P146" s="219">
        <f t="shared" si="1"/>
        <v>0</v>
      </c>
      <c r="Q146" s="219">
        <v>5.3800000000000002E-3</v>
      </c>
      <c r="R146" s="219">
        <f t="shared" si="2"/>
        <v>5.3800000000000002E-3</v>
      </c>
      <c r="S146" s="219">
        <v>0</v>
      </c>
      <c r="T146" s="220">
        <f t="shared" si="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1" t="s">
        <v>359</v>
      </c>
      <c r="AT146" s="221" t="s">
        <v>245</v>
      </c>
      <c r="AU146" s="221" t="s">
        <v>85</v>
      </c>
      <c r="AY146" s="18" t="s">
        <v>167</v>
      </c>
      <c r="BE146" s="222">
        <f t="shared" si="4"/>
        <v>0</v>
      </c>
      <c r="BF146" s="222">
        <f t="shared" si="5"/>
        <v>0</v>
      </c>
      <c r="BG146" s="222">
        <f t="shared" si="6"/>
        <v>0</v>
      </c>
      <c r="BH146" s="222">
        <f t="shared" si="7"/>
        <v>0</v>
      </c>
      <c r="BI146" s="222">
        <f t="shared" si="8"/>
        <v>0</v>
      </c>
      <c r="BJ146" s="18" t="s">
        <v>83</v>
      </c>
      <c r="BK146" s="222">
        <f t="shared" si="9"/>
        <v>0</v>
      </c>
      <c r="BL146" s="18" t="s">
        <v>264</v>
      </c>
      <c r="BM146" s="221" t="s">
        <v>1444</v>
      </c>
    </row>
    <row r="147" spans="1:65" s="2" customFormat="1" ht="24" customHeight="1">
      <c r="A147" s="35"/>
      <c r="B147" s="36"/>
      <c r="C147" s="210" t="s">
        <v>8</v>
      </c>
      <c r="D147" s="210" t="s">
        <v>169</v>
      </c>
      <c r="E147" s="211" t="s">
        <v>1445</v>
      </c>
      <c r="F147" s="212" t="s">
        <v>1446</v>
      </c>
      <c r="G147" s="213" t="s">
        <v>230</v>
      </c>
      <c r="H147" s="214">
        <v>0.08</v>
      </c>
      <c r="I147" s="215"/>
      <c r="J147" s="214">
        <f t="shared" si="0"/>
        <v>0</v>
      </c>
      <c r="K147" s="216"/>
      <c r="L147" s="40"/>
      <c r="M147" s="217" t="s">
        <v>1</v>
      </c>
      <c r="N147" s="218" t="s">
        <v>40</v>
      </c>
      <c r="O147" s="72"/>
      <c r="P147" s="219">
        <f t="shared" si="1"/>
        <v>0</v>
      </c>
      <c r="Q147" s="219">
        <v>0</v>
      </c>
      <c r="R147" s="219">
        <f t="shared" si="2"/>
        <v>0</v>
      </c>
      <c r="S147" s="219">
        <v>0</v>
      </c>
      <c r="T147" s="220">
        <f t="shared" si="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1" t="s">
        <v>264</v>
      </c>
      <c r="AT147" s="221" t="s">
        <v>169</v>
      </c>
      <c r="AU147" s="221" t="s">
        <v>85</v>
      </c>
      <c r="AY147" s="18" t="s">
        <v>167</v>
      </c>
      <c r="BE147" s="222">
        <f t="shared" si="4"/>
        <v>0</v>
      </c>
      <c r="BF147" s="222">
        <f t="shared" si="5"/>
        <v>0</v>
      </c>
      <c r="BG147" s="222">
        <f t="shared" si="6"/>
        <v>0</v>
      </c>
      <c r="BH147" s="222">
        <f t="shared" si="7"/>
        <v>0</v>
      </c>
      <c r="BI147" s="222">
        <f t="shared" si="8"/>
        <v>0</v>
      </c>
      <c r="BJ147" s="18" t="s">
        <v>83</v>
      </c>
      <c r="BK147" s="222">
        <f t="shared" si="9"/>
        <v>0</v>
      </c>
      <c r="BL147" s="18" t="s">
        <v>264</v>
      </c>
      <c r="BM147" s="221" t="s">
        <v>1447</v>
      </c>
    </row>
    <row r="148" spans="1:65" s="2" customFormat="1" ht="24" customHeight="1">
      <c r="A148" s="35"/>
      <c r="B148" s="36"/>
      <c r="C148" s="210" t="s">
        <v>264</v>
      </c>
      <c r="D148" s="210" t="s">
        <v>169</v>
      </c>
      <c r="E148" s="211" t="s">
        <v>1448</v>
      </c>
      <c r="F148" s="212" t="s">
        <v>1449</v>
      </c>
      <c r="G148" s="213" t="s">
        <v>230</v>
      </c>
      <c r="H148" s="214">
        <v>0.08</v>
      </c>
      <c r="I148" s="215"/>
      <c r="J148" s="214">
        <f t="shared" si="0"/>
        <v>0</v>
      </c>
      <c r="K148" s="216"/>
      <c r="L148" s="40"/>
      <c r="M148" s="280" t="s">
        <v>1</v>
      </c>
      <c r="N148" s="281" t="s">
        <v>40</v>
      </c>
      <c r="O148" s="282"/>
      <c r="P148" s="283">
        <f t="shared" si="1"/>
        <v>0</v>
      </c>
      <c r="Q148" s="283">
        <v>0</v>
      </c>
      <c r="R148" s="283">
        <f t="shared" si="2"/>
        <v>0</v>
      </c>
      <c r="S148" s="283">
        <v>0</v>
      </c>
      <c r="T148" s="284">
        <f t="shared" si="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1" t="s">
        <v>264</v>
      </c>
      <c r="AT148" s="221" t="s">
        <v>169</v>
      </c>
      <c r="AU148" s="221" t="s">
        <v>85</v>
      </c>
      <c r="AY148" s="18" t="s">
        <v>167</v>
      </c>
      <c r="BE148" s="222">
        <f t="shared" si="4"/>
        <v>0</v>
      </c>
      <c r="BF148" s="222">
        <f t="shared" si="5"/>
        <v>0</v>
      </c>
      <c r="BG148" s="222">
        <f t="shared" si="6"/>
        <v>0</v>
      </c>
      <c r="BH148" s="222">
        <f t="shared" si="7"/>
        <v>0</v>
      </c>
      <c r="BI148" s="222">
        <f t="shared" si="8"/>
        <v>0</v>
      </c>
      <c r="BJ148" s="18" t="s">
        <v>83</v>
      </c>
      <c r="BK148" s="222">
        <f t="shared" si="9"/>
        <v>0</v>
      </c>
      <c r="BL148" s="18" t="s">
        <v>264</v>
      </c>
      <c r="BM148" s="221" t="s">
        <v>1450</v>
      </c>
    </row>
    <row r="149" spans="1:65" s="2" customFormat="1" ht="6.95" customHeight="1">
      <c r="A149" s="35"/>
      <c r="B149" s="55"/>
      <c r="C149" s="56"/>
      <c r="D149" s="56"/>
      <c r="E149" s="56"/>
      <c r="F149" s="56"/>
      <c r="G149" s="56"/>
      <c r="H149" s="56"/>
      <c r="I149" s="159"/>
      <c r="J149" s="56"/>
      <c r="K149" s="56"/>
      <c r="L149" s="40"/>
      <c r="M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</sheetData>
  <sheetProtection algorithmName="SHA-512" hashValue="Gv8y9XC4TcIIeDBqI+7tgrgMwng7+GBG3hfR4RxC7aNRew1+AAB2CD2qmI4i6Vh6C/pSarxGTgxLrr7IOjwcmg==" saltValue="/82A9JdNlCrydabgHOO67p1OH0fpcfnc99kVeNBmP9KiMYVRF+MH/C0DjiJGxDR/bQhkswH3wc59D4sM6rVzBA==" spinCount="100000" sheet="1" objects="1" scenarios="1" formatColumns="0" formatRows="0" autoFilter="0"/>
  <autoFilter ref="C125:K148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6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107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85</v>
      </c>
    </row>
    <row r="4" spans="1:46" s="1" customFormat="1" ht="24.95" customHeight="1">
      <c r="B4" s="21"/>
      <c r="D4" s="120" t="s">
        <v>120</v>
      </c>
      <c r="I4" s="116"/>
      <c r="L4" s="21"/>
      <c r="M4" s="121" t="s">
        <v>10</v>
      </c>
      <c r="AT4" s="18" t="s">
        <v>4</v>
      </c>
    </row>
    <row r="5" spans="1:46" s="1" customFormat="1" ht="6.95" customHeight="1">
      <c r="B5" s="21"/>
      <c r="I5" s="116"/>
      <c r="L5" s="21"/>
    </row>
    <row r="6" spans="1:46" s="1" customFormat="1" ht="12" customHeight="1">
      <c r="B6" s="21"/>
      <c r="D6" s="122" t="s">
        <v>15</v>
      </c>
      <c r="I6" s="116"/>
      <c r="L6" s="21"/>
    </row>
    <row r="7" spans="1:46" s="1" customFormat="1" ht="16.5" customHeight="1">
      <c r="B7" s="21"/>
      <c r="E7" s="333" t="str">
        <f>'Rekapitulace stavby'!K6</f>
        <v>Psí útulek Bety Ostrov - nové zázemí</v>
      </c>
      <c r="F7" s="334"/>
      <c r="G7" s="334"/>
      <c r="H7" s="334"/>
      <c r="I7" s="116"/>
      <c r="L7" s="21"/>
    </row>
    <row r="8" spans="1:46" s="1" customFormat="1" ht="12" customHeight="1">
      <c r="B8" s="21"/>
      <c r="D8" s="122" t="s">
        <v>121</v>
      </c>
      <c r="I8" s="116"/>
      <c r="L8" s="21"/>
    </row>
    <row r="9" spans="1:46" s="2" customFormat="1" ht="16.5" customHeight="1">
      <c r="A9" s="35"/>
      <c r="B9" s="40"/>
      <c r="C9" s="35"/>
      <c r="D9" s="35"/>
      <c r="E9" s="333" t="s">
        <v>1244</v>
      </c>
      <c r="F9" s="336"/>
      <c r="G9" s="336"/>
      <c r="H9" s="336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2" t="s">
        <v>1245</v>
      </c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35" t="s">
        <v>1451</v>
      </c>
      <c r="F11" s="336"/>
      <c r="G11" s="336"/>
      <c r="H11" s="336"/>
      <c r="I11" s="123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123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2" t="s">
        <v>17</v>
      </c>
      <c r="E13" s="35"/>
      <c r="F13" s="111" t="s">
        <v>1</v>
      </c>
      <c r="G13" s="35"/>
      <c r="H13" s="35"/>
      <c r="I13" s="124" t="s">
        <v>18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19</v>
      </c>
      <c r="E14" s="35"/>
      <c r="F14" s="111" t="s">
        <v>20</v>
      </c>
      <c r="G14" s="35"/>
      <c r="H14" s="35"/>
      <c r="I14" s="124" t="s">
        <v>21</v>
      </c>
      <c r="J14" s="125" t="str">
        <f>'Rekapitulace stavby'!AN8</f>
        <v>13. 8. 2019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23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2" t="s">
        <v>23</v>
      </c>
      <c r="E16" s="35"/>
      <c r="F16" s="35"/>
      <c r="G16" s="35"/>
      <c r="H16" s="35"/>
      <c r="I16" s="124" t="s">
        <v>24</v>
      </c>
      <c r="J16" s="111" t="str">
        <f>IF('Rekapitulace stavby'!AN10="","",'Rekapitulace stavby'!AN10)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tr">
        <f>IF('Rekapitulace stavby'!E11="","",'Rekapitulace stavby'!E11)</f>
        <v>Město Ostrov</v>
      </c>
      <c r="F17" s="35"/>
      <c r="G17" s="35"/>
      <c r="H17" s="35"/>
      <c r="I17" s="124" t="s">
        <v>26</v>
      </c>
      <c r="J17" s="111" t="str">
        <f>IF('Rekapitulace stavby'!AN11="","",'Rekapitulace stavby'!AN11)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23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2" t="s">
        <v>27</v>
      </c>
      <c r="E19" s="35"/>
      <c r="F19" s="35"/>
      <c r="G19" s="35"/>
      <c r="H19" s="35"/>
      <c r="I19" s="124" t="s">
        <v>24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37" t="str">
        <f>'Rekapitulace stavby'!E14</f>
        <v>Vyplň údaj</v>
      </c>
      <c r="F20" s="338"/>
      <c r="G20" s="338"/>
      <c r="H20" s="338"/>
      <c r="I20" s="124" t="s">
        <v>26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23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2" t="s">
        <v>29</v>
      </c>
      <c r="E22" s="35"/>
      <c r="F22" s="35"/>
      <c r="G22" s="35"/>
      <c r="H22" s="35"/>
      <c r="I22" s="124" t="s">
        <v>24</v>
      </c>
      <c r="J22" s="111" t="str">
        <f>IF('Rekapitulace stavby'!AN16="","",'Rekapitulace stavby'!AN16)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tr">
        <f>IF('Rekapitulace stavby'!E17="","",'Rekapitulace stavby'!E17)</f>
        <v>Ing.Vladislav Skoček, Ostrov</v>
      </c>
      <c r="F23" s="35"/>
      <c r="G23" s="35"/>
      <c r="H23" s="35"/>
      <c r="I23" s="124" t="s">
        <v>26</v>
      </c>
      <c r="J23" s="111" t="str">
        <f>IF('Rekapitulace stavby'!AN17="","",'Rekapitulace stavby'!AN17)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23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2" t="s">
        <v>32</v>
      </c>
      <c r="E25" s="35"/>
      <c r="F25" s="35"/>
      <c r="G25" s="35"/>
      <c r="H25" s="35"/>
      <c r="I25" s="124" t="s">
        <v>24</v>
      </c>
      <c r="J25" s="111" t="str">
        <f>IF('Rekapitulace stavby'!AN19="","",'Rekapitulace stavby'!AN19)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stavby'!E20="","",'Rekapitulace stavby'!E20)</f>
        <v>Neubauerová Soňa, SK-Projekt Ostrov</v>
      </c>
      <c r="F26" s="35"/>
      <c r="G26" s="35"/>
      <c r="H26" s="35"/>
      <c r="I26" s="124" t="s">
        <v>26</v>
      </c>
      <c r="J26" s="111" t="str">
        <f>IF('Rekapitulace stavby'!AN20="","",'Rekapitulace stavby'!AN20)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23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2" t="s">
        <v>34</v>
      </c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6"/>
      <c r="B29" s="127"/>
      <c r="C29" s="126"/>
      <c r="D29" s="126"/>
      <c r="E29" s="339" t="s">
        <v>1</v>
      </c>
      <c r="F29" s="339"/>
      <c r="G29" s="339"/>
      <c r="H29" s="339"/>
      <c r="I29" s="128"/>
      <c r="J29" s="126"/>
      <c r="K29" s="126"/>
      <c r="L29" s="129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23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32" t="s">
        <v>35</v>
      </c>
      <c r="E32" s="35"/>
      <c r="F32" s="35"/>
      <c r="G32" s="35"/>
      <c r="H32" s="35"/>
      <c r="I32" s="123"/>
      <c r="J32" s="133">
        <f>ROUND(J125,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30"/>
      <c r="E33" s="130"/>
      <c r="F33" s="130"/>
      <c r="G33" s="130"/>
      <c r="H33" s="130"/>
      <c r="I33" s="131"/>
      <c r="J33" s="130"/>
      <c r="K33" s="130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34" t="s">
        <v>37</v>
      </c>
      <c r="G34" s="35"/>
      <c r="H34" s="35"/>
      <c r="I34" s="135" t="s">
        <v>36</v>
      </c>
      <c r="J34" s="134" t="s">
        <v>38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6" t="s">
        <v>39</v>
      </c>
      <c r="E35" s="122" t="s">
        <v>40</v>
      </c>
      <c r="F35" s="137">
        <f>ROUND((SUM(BE125:BE202)),  2)</f>
        <v>0</v>
      </c>
      <c r="G35" s="35"/>
      <c r="H35" s="35"/>
      <c r="I35" s="138">
        <v>0.21</v>
      </c>
      <c r="J35" s="137">
        <f>ROUND(((SUM(BE125:BE202))*I35),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2" t="s">
        <v>41</v>
      </c>
      <c r="F36" s="137">
        <f>ROUND((SUM(BF125:BF202)),  2)</f>
        <v>0</v>
      </c>
      <c r="G36" s="35"/>
      <c r="H36" s="35"/>
      <c r="I36" s="138">
        <v>0.15</v>
      </c>
      <c r="J36" s="137">
        <f>ROUND(((SUM(BF125:BF202))*I36),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2" t="s">
        <v>42</v>
      </c>
      <c r="F37" s="137">
        <f>ROUND((SUM(BG125:BG202)),  2)</f>
        <v>0</v>
      </c>
      <c r="G37" s="35"/>
      <c r="H37" s="35"/>
      <c r="I37" s="138">
        <v>0.21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2" t="s">
        <v>43</v>
      </c>
      <c r="F38" s="137">
        <f>ROUND((SUM(BH125:BH202)),  2)</f>
        <v>0</v>
      </c>
      <c r="G38" s="35"/>
      <c r="H38" s="35"/>
      <c r="I38" s="138">
        <v>0.15</v>
      </c>
      <c r="J38" s="137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2" t="s">
        <v>44</v>
      </c>
      <c r="F39" s="137">
        <f>ROUND((SUM(BI125:BI202)),  2)</f>
        <v>0</v>
      </c>
      <c r="G39" s="35"/>
      <c r="H39" s="35"/>
      <c r="I39" s="138">
        <v>0</v>
      </c>
      <c r="J39" s="137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9"/>
      <c r="D41" s="140" t="s">
        <v>45</v>
      </c>
      <c r="E41" s="141"/>
      <c r="F41" s="141"/>
      <c r="G41" s="142" t="s">
        <v>46</v>
      </c>
      <c r="H41" s="143" t="s">
        <v>47</v>
      </c>
      <c r="I41" s="144"/>
      <c r="J41" s="145">
        <f>SUM(J32:J39)</f>
        <v>0</v>
      </c>
      <c r="K41" s="146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123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I43" s="116"/>
      <c r="L43" s="21"/>
    </row>
    <row r="44" spans="1:31" s="1" customFormat="1" ht="14.45" customHeight="1">
      <c r="B44" s="21"/>
      <c r="I44" s="116"/>
      <c r="L44" s="21"/>
    </row>
    <row r="45" spans="1:31" s="1" customFormat="1" ht="14.45" customHeight="1">
      <c r="B45" s="21"/>
      <c r="I45" s="116"/>
      <c r="L45" s="21"/>
    </row>
    <row r="46" spans="1:31" s="1" customFormat="1" ht="14.45" customHeight="1">
      <c r="B46" s="21"/>
      <c r="I46" s="116"/>
      <c r="L46" s="21"/>
    </row>
    <row r="47" spans="1:31" s="1" customFormat="1" ht="14.45" customHeight="1">
      <c r="B47" s="21"/>
      <c r="I47" s="116"/>
      <c r="L47" s="21"/>
    </row>
    <row r="48" spans="1:31" s="1" customFormat="1" ht="14.45" customHeight="1">
      <c r="B48" s="21"/>
      <c r="I48" s="116"/>
      <c r="L48" s="21"/>
    </row>
    <row r="49" spans="1:31" s="1" customFormat="1" ht="14.45" customHeight="1">
      <c r="B49" s="21"/>
      <c r="I49" s="116"/>
      <c r="L49" s="21"/>
    </row>
    <row r="50" spans="1:31" s="2" customFormat="1" ht="14.45" customHeight="1">
      <c r="B50" s="52"/>
      <c r="D50" s="147" t="s">
        <v>48</v>
      </c>
      <c r="E50" s="148"/>
      <c r="F50" s="148"/>
      <c r="G50" s="147" t="s">
        <v>49</v>
      </c>
      <c r="H50" s="148"/>
      <c r="I50" s="149"/>
      <c r="J50" s="148"/>
      <c r="K50" s="148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50" t="s">
        <v>50</v>
      </c>
      <c r="E61" s="151"/>
      <c r="F61" s="152" t="s">
        <v>51</v>
      </c>
      <c r="G61" s="150" t="s">
        <v>50</v>
      </c>
      <c r="H61" s="151"/>
      <c r="I61" s="153"/>
      <c r="J61" s="154" t="s">
        <v>51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7" t="s">
        <v>52</v>
      </c>
      <c r="E65" s="155"/>
      <c r="F65" s="155"/>
      <c r="G65" s="147" t="s">
        <v>53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50" t="s">
        <v>50</v>
      </c>
      <c r="E76" s="151"/>
      <c r="F76" s="152" t="s">
        <v>51</v>
      </c>
      <c r="G76" s="150" t="s">
        <v>50</v>
      </c>
      <c r="H76" s="151"/>
      <c r="I76" s="153"/>
      <c r="J76" s="154" t="s">
        <v>51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123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40" t="str">
        <f>E7</f>
        <v>Psí útulek Bety Ostrov - nové zázemí</v>
      </c>
      <c r="F85" s="341"/>
      <c r="G85" s="341"/>
      <c r="H85" s="341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121</v>
      </c>
      <c r="D86" s="23"/>
      <c r="E86" s="23"/>
      <c r="F86" s="23"/>
      <c r="G86" s="23"/>
      <c r="H86" s="23"/>
      <c r="I86" s="116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40" t="s">
        <v>1244</v>
      </c>
      <c r="F87" s="342"/>
      <c r="G87" s="342"/>
      <c r="H87" s="342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1245</v>
      </c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08" t="str">
        <f>E11</f>
        <v>04-04 - Venkovní vodovod</v>
      </c>
      <c r="F89" s="342"/>
      <c r="G89" s="342"/>
      <c r="H89" s="342"/>
      <c r="I89" s="123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19</v>
      </c>
      <c r="D91" s="37"/>
      <c r="E91" s="37"/>
      <c r="F91" s="28" t="str">
        <f>F14</f>
        <v xml:space="preserve"> </v>
      </c>
      <c r="G91" s="37"/>
      <c r="H91" s="37"/>
      <c r="I91" s="124" t="s">
        <v>21</v>
      </c>
      <c r="J91" s="67" t="str">
        <f>IF(J14="","",J14)</f>
        <v>13. 8. 2019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123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27.95" customHeight="1">
      <c r="A93" s="35"/>
      <c r="B93" s="36"/>
      <c r="C93" s="30" t="s">
        <v>23</v>
      </c>
      <c r="D93" s="37"/>
      <c r="E93" s="37"/>
      <c r="F93" s="28" t="str">
        <f>E17</f>
        <v>Město Ostrov</v>
      </c>
      <c r="G93" s="37"/>
      <c r="H93" s="37"/>
      <c r="I93" s="124" t="s">
        <v>29</v>
      </c>
      <c r="J93" s="33" t="str">
        <f>E23</f>
        <v>Ing.Vladislav Skoček, Ostrov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27.95" customHeight="1">
      <c r="A94" s="35"/>
      <c r="B94" s="36"/>
      <c r="C94" s="30" t="s">
        <v>27</v>
      </c>
      <c r="D94" s="37"/>
      <c r="E94" s="37"/>
      <c r="F94" s="28" t="str">
        <f>IF(E20="","",E20)</f>
        <v>Vyplň údaj</v>
      </c>
      <c r="G94" s="37"/>
      <c r="H94" s="37"/>
      <c r="I94" s="124" t="s">
        <v>32</v>
      </c>
      <c r="J94" s="33" t="str">
        <f>E26</f>
        <v>Neubauerová Soňa, SK-Projekt Ostrov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63" t="s">
        <v>124</v>
      </c>
      <c r="D96" s="164"/>
      <c r="E96" s="164"/>
      <c r="F96" s="164"/>
      <c r="G96" s="164"/>
      <c r="H96" s="164"/>
      <c r="I96" s="165"/>
      <c r="J96" s="166" t="s">
        <v>125</v>
      </c>
      <c r="K96" s="16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123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67" t="s">
        <v>126</v>
      </c>
      <c r="D98" s="37"/>
      <c r="E98" s="37"/>
      <c r="F98" s="37"/>
      <c r="G98" s="37"/>
      <c r="H98" s="37"/>
      <c r="I98" s="123"/>
      <c r="J98" s="85">
        <f>J125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127</v>
      </c>
    </row>
    <row r="99" spans="1:47" s="9" customFormat="1" ht="24.95" customHeight="1">
      <c r="B99" s="168"/>
      <c r="C99" s="169"/>
      <c r="D99" s="170" t="s">
        <v>128</v>
      </c>
      <c r="E99" s="171"/>
      <c r="F99" s="171"/>
      <c r="G99" s="171"/>
      <c r="H99" s="171"/>
      <c r="I99" s="172"/>
      <c r="J99" s="173">
        <f>J126</f>
        <v>0</v>
      </c>
      <c r="K99" s="169"/>
      <c r="L99" s="174"/>
    </row>
    <row r="100" spans="1:47" s="10" customFormat="1" ht="19.899999999999999" customHeight="1">
      <c r="B100" s="175"/>
      <c r="C100" s="105"/>
      <c r="D100" s="176" t="s">
        <v>129</v>
      </c>
      <c r="E100" s="177"/>
      <c r="F100" s="177"/>
      <c r="G100" s="177"/>
      <c r="H100" s="177"/>
      <c r="I100" s="178"/>
      <c r="J100" s="179">
        <f>J127</f>
        <v>0</v>
      </c>
      <c r="K100" s="105"/>
      <c r="L100" s="180"/>
    </row>
    <row r="101" spans="1:47" s="10" customFormat="1" ht="19.899999999999999" customHeight="1">
      <c r="B101" s="175"/>
      <c r="C101" s="105"/>
      <c r="D101" s="176" t="s">
        <v>132</v>
      </c>
      <c r="E101" s="177"/>
      <c r="F101" s="177"/>
      <c r="G101" s="177"/>
      <c r="H101" s="177"/>
      <c r="I101" s="178"/>
      <c r="J101" s="179">
        <f>J186</f>
        <v>0</v>
      </c>
      <c r="K101" s="105"/>
      <c r="L101" s="180"/>
    </row>
    <row r="102" spans="1:47" s="10" customFormat="1" ht="19.899999999999999" customHeight="1">
      <c r="B102" s="175"/>
      <c r="C102" s="105"/>
      <c r="D102" s="176" t="s">
        <v>1452</v>
      </c>
      <c r="E102" s="177"/>
      <c r="F102" s="177"/>
      <c r="G102" s="177"/>
      <c r="H102" s="177"/>
      <c r="I102" s="178"/>
      <c r="J102" s="179">
        <f>J192</f>
        <v>0</v>
      </c>
      <c r="K102" s="105"/>
      <c r="L102" s="180"/>
    </row>
    <row r="103" spans="1:47" s="10" customFormat="1" ht="19.899999999999999" customHeight="1">
      <c r="B103" s="175"/>
      <c r="C103" s="105"/>
      <c r="D103" s="176" t="s">
        <v>1247</v>
      </c>
      <c r="E103" s="177"/>
      <c r="F103" s="177"/>
      <c r="G103" s="177"/>
      <c r="H103" s="177"/>
      <c r="I103" s="178"/>
      <c r="J103" s="179">
        <f>J201</f>
        <v>0</v>
      </c>
      <c r="K103" s="105"/>
      <c r="L103" s="180"/>
    </row>
    <row r="104" spans="1:47" s="2" customFormat="1" ht="21.75" customHeight="1">
      <c r="A104" s="35"/>
      <c r="B104" s="36"/>
      <c r="C104" s="37"/>
      <c r="D104" s="37"/>
      <c r="E104" s="37"/>
      <c r="F104" s="37"/>
      <c r="G104" s="37"/>
      <c r="H104" s="37"/>
      <c r="I104" s="123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47" s="2" customFormat="1" ht="6.95" customHeight="1">
      <c r="A105" s="35"/>
      <c r="B105" s="55"/>
      <c r="C105" s="56"/>
      <c r="D105" s="56"/>
      <c r="E105" s="56"/>
      <c r="F105" s="56"/>
      <c r="G105" s="56"/>
      <c r="H105" s="56"/>
      <c r="I105" s="159"/>
      <c r="J105" s="56"/>
      <c r="K105" s="56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pans="1:47" s="2" customFormat="1" ht="6.95" customHeight="1">
      <c r="A109" s="35"/>
      <c r="B109" s="57"/>
      <c r="C109" s="58"/>
      <c r="D109" s="58"/>
      <c r="E109" s="58"/>
      <c r="F109" s="58"/>
      <c r="G109" s="58"/>
      <c r="H109" s="58"/>
      <c r="I109" s="162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24.95" customHeight="1">
      <c r="A110" s="35"/>
      <c r="B110" s="36"/>
      <c r="C110" s="24" t="s">
        <v>152</v>
      </c>
      <c r="D110" s="37"/>
      <c r="E110" s="37"/>
      <c r="F110" s="37"/>
      <c r="G110" s="37"/>
      <c r="H110" s="37"/>
      <c r="I110" s="123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47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123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12" customHeight="1">
      <c r="A112" s="35"/>
      <c r="B112" s="36"/>
      <c r="C112" s="30" t="s">
        <v>15</v>
      </c>
      <c r="D112" s="37"/>
      <c r="E112" s="37"/>
      <c r="F112" s="37"/>
      <c r="G112" s="37"/>
      <c r="H112" s="37"/>
      <c r="I112" s="123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40" t="str">
        <f>E7</f>
        <v>Psí útulek Bety Ostrov - nové zázemí</v>
      </c>
      <c r="F113" s="341"/>
      <c r="G113" s="341"/>
      <c r="H113" s="341"/>
      <c r="I113" s="123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1" customFormat="1" ht="12" customHeight="1">
      <c r="B114" s="22"/>
      <c r="C114" s="30" t="s">
        <v>121</v>
      </c>
      <c r="D114" s="23"/>
      <c r="E114" s="23"/>
      <c r="F114" s="23"/>
      <c r="G114" s="23"/>
      <c r="H114" s="23"/>
      <c r="I114" s="116"/>
      <c r="J114" s="23"/>
      <c r="K114" s="23"/>
      <c r="L114" s="21"/>
    </row>
    <row r="115" spans="1:65" s="2" customFormat="1" ht="16.5" customHeight="1">
      <c r="A115" s="35"/>
      <c r="B115" s="36"/>
      <c r="C115" s="37"/>
      <c r="D115" s="37"/>
      <c r="E115" s="340" t="s">
        <v>1244</v>
      </c>
      <c r="F115" s="342"/>
      <c r="G115" s="342"/>
      <c r="H115" s="342"/>
      <c r="I115" s="123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1245</v>
      </c>
      <c r="D116" s="37"/>
      <c r="E116" s="37"/>
      <c r="F116" s="37"/>
      <c r="G116" s="37"/>
      <c r="H116" s="37"/>
      <c r="I116" s="123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6.5" customHeight="1">
      <c r="A117" s="35"/>
      <c r="B117" s="36"/>
      <c r="C117" s="37"/>
      <c r="D117" s="37"/>
      <c r="E117" s="308" t="str">
        <f>E11</f>
        <v>04-04 - Venkovní vodovod</v>
      </c>
      <c r="F117" s="342"/>
      <c r="G117" s="342"/>
      <c r="H117" s="342"/>
      <c r="I117" s="123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123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30" t="s">
        <v>19</v>
      </c>
      <c r="D119" s="37"/>
      <c r="E119" s="37"/>
      <c r="F119" s="28" t="str">
        <f>F14</f>
        <v xml:space="preserve"> </v>
      </c>
      <c r="G119" s="37"/>
      <c r="H119" s="37"/>
      <c r="I119" s="124" t="s">
        <v>21</v>
      </c>
      <c r="J119" s="67" t="str">
        <f>IF(J14="","",J14)</f>
        <v>13. 8. 2019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123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27.95" customHeight="1">
      <c r="A121" s="35"/>
      <c r="B121" s="36"/>
      <c r="C121" s="30" t="s">
        <v>23</v>
      </c>
      <c r="D121" s="37"/>
      <c r="E121" s="37"/>
      <c r="F121" s="28" t="str">
        <f>E17</f>
        <v>Město Ostrov</v>
      </c>
      <c r="G121" s="37"/>
      <c r="H121" s="37"/>
      <c r="I121" s="124" t="s">
        <v>29</v>
      </c>
      <c r="J121" s="33" t="str">
        <f>E23</f>
        <v>Ing.Vladislav Skoček, Ostrov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27.95" customHeight="1">
      <c r="A122" s="35"/>
      <c r="B122" s="36"/>
      <c r="C122" s="30" t="s">
        <v>27</v>
      </c>
      <c r="D122" s="37"/>
      <c r="E122" s="37"/>
      <c r="F122" s="28" t="str">
        <f>IF(E20="","",E20)</f>
        <v>Vyplň údaj</v>
      </c>
      <c r="G122" s="37"/>
      <c r="H122" s="37"/>
      <c r="I122" s="124" t="s">
        <v>32</v>
      </c>
      <c r="J122" s="33" t="str">
        <f>E26</f>
        <v>Neubauerová Soňa, SK-Projekt Ostrov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35" customHeight="1">
      <c r="A123" s="35"/>
      <c r="B123" s="36"/>
      <c r="C123" s="37"/>
      <c r="D123" s="37"/>
      <c r="E123" s="37"/>
      <c r="F123" s="37"/>
      <c r="G123" s="37"/>
      <c r="H123" s="37"/>
      <c r="I123" s="123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1" customFormat="1" ht="29.25" customHeight="1">
      <c r="A124" s="181"/>
      <c r="B124" s="182"/>
      <c r="C124" s="183" t="s">
        <v>153</v>
      </c>
      <c r="D124" s="184" t="s">
        <v>60</v>
      </c>
      <c r="E124" s="184" t="s">
        <v>56</v>
      </c>
      <c r="F124" s="184" t="s">
        <v>57</v>
      </c>
      <c r="G124" s="184" t="s">
        <v>154</v>
      </c>
      <c r="H124" s="184" t="s">
        <v>155</v>
      </c>
      <c r="I124" s="185" t="s">
        <v>156</v>
      </c>
      <c r="J124" s="186" t="s">
        <v>125</v>
      </c>
      <c r="K124" s="187" t="s">
        <v>157</v>
      </c>
      <c r="L124" s="188"/>
      <c r="M124" s="76" t="s">
        <v>1</v>
      </c>
      <c r="N124" s="77" t="s">
        <v>39</v>
      </c>
      <c r="O124" s="77" t="s">
        <v>158</v>
      </c>
      <c r="P124" s="77" t="s">
        <v>159</v>
      </c>
      <c r="Q124" s="77" t="s">
        <v>160</v>
      </c>
      <c r="R124" s="77" t="s">
        <v>161</v>
      </c>
      <c r="S124" s="77" t="s">
        <v>162</v>
      </c>
      <c r="T124" s="78" t="s">
        <v>163</v>
      </c>
      <c r="U124" s="181"/>
      <c r="V124" s="181"/>
      <c r="W124" s="181"/>
      <c r="X124" s="181"/>
      <c r="Y124" s="181"/>
      <c r="Z124" s="181"/>
      <c r="AA124" s="181"/>
      <c r="AB124" s="181"/>
      <c r="AC124" s="181"/>
      <c r="AD124" s="181"/>
      <c r="AE124" s="181"/>
    </row>
    <row r="125" spans="1:65" s="2" customFormat="1" ht="22.9" customHeight="1">
      <c r="A125" s="35"/>
      <c r="B125" s="36"/>
      <c r="C125" s="83" t="s">
        <v>164</v>
      </c>
      <c r="D125" s="37"/>
      <c r="E125" s="37"/>
      <c r="F125" s="37"/>
      <c r="G125" s="37"/>
      <c r="H125" s="37"/>
      <c r="I125" s="123"/>
      <c r="J125" s="189">
        <f>BK125</f>
        <v>0</v>
      </c>
      <c r="K125" s="37"/>
      <c r="L125" s="40"/>
      <c r="M125" s="79"/>
      <c r="N125" s="190"/>
      <c r="O125" s="80"/>
      <c r="P125" s="191">
        <f>P126</f>
        <v>0</v>
      </c>
      <c r="Q125" s="80"/>
      <c r="R125" s="191">
        <f>R126</f>
        <v>12.094380599999999</v>
      </c>
      <c r="S125" s="80"/>
      <c r="T125" s="192">
        <f>T126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74</v>
      </c>
      <c r="AU125" s="18" t="s">
        <v>127</v>
      </c>
      <c r="BK125" s="193">
        <f>BK126</f>
        <v>0</v>
      </c>
    </row>
    <row r="126" spans="1:65" s="12" customFormat="1" ht="25.9" customHeight="1">
      <c r="B126" s="194"/>
      <c r="C126" s="195"/>
      <c r="D126" s="196" t="s">
        <v>74</v>
      </c>
      <c r="E126" s="197" t="s">
        <v>165</v>
      </c>
      <c r="F126" s="197" t="s">
        <v>166</v>
      </c>
      <c r="G126" s="195"/>
      <c r="H126" s="195"/>
      <c r="I126" s="198"/>
      <c r="J126" s="199">
        <f>BK126</f>
        <v>0</v>
      </c>
      <c r="K126" s="195"/>
      <c r="L126" s="200"/>
      <c r="M126" s="201"/>
      <c r="N126" s="202"/>
      <c r="O126" s="202"/>
      <c r="P126" s="203">
        <f>P127+P186+P192+P201</f>
        <v>0</v>
      </c>
      <c r="Q126" s="202"/>
      <c r="R126" s="203">
        <f>R127+R186+R192+R201</f>
        <v>12.094380599999999</v>
      </c>
      <c r="S126" s="202"/>
      <c r="T126" s="204">
        <f>T127+T186+T192+T201</f>
        <v>0</v>
      </c>
      <c r="AR126" s="205" t="s">
        <v>83</v>
      </c>
      <c r="AT126" s="206" t="s">
        <v>74</v>
      </c>
      <c r="AU126" s="206" t="s">
        <v>75</v>
      </c>
      <c r="AY126" s="205" t="s">
        <v>167</v>
      </c>
      <c r="BK126" s="207">
        <f>BK127+BK186+BK192+BK201</f>
        <v>0</v>
      </c>
    </row>
    <row r="127" spans="1:65" s="12" customFormat="1" ht="22.9" customHeight="1">
      <c r="B127" s="194"/>
      <c r="C127" s="195"/>
      <c r="D127" s="196" t="s">
        <v>74</v>
      </c>
      <c r="E127" s="208" t="s">
        <v>83</v>
      </c>
      <c r="F127" s="208" t="s">
        <v>168</v>
      </c>
      <c r="G127" s="195"/>
      <c r="H127" s="195"/>
      <c r="I127" s="198"/>
      <c r="J127" s="209">
        <f>BK127</f>
        <v>0</v>
      </c>
      <c r="K127" s="195"/>
      <c r="L127" s="200"/>
      <c r="M127" s="201"/>
      <c r="N127" s="202"/>
      <c r="O127" s="202"/>
      <c r="P127" s="203">
        <f>SUM(P128:P185)</f>
        <v>0</v>
      </c>
      <c r="Q127" s="202"/>
      <c r="R127" s="203">
        <f>SUM(R128:R185)</f>
        <v>8.2602399999999996</v>
      </c>
      <c r="S127" s="202"/>
      <c r="T127" s="204">
        <f>SUM(T128:T185)</f>
        <v>0</v>
      </c>
      <c r="AR127" s="205" t="s">
        <v>83</v>
      </c>
      <c r="AT127" s="206" t="s">
        <v>74</v>
      </c>
      <c r="AU127" s="206" t="s">
        <v>83</v>
      </c>
      <c r="AY127" s="205" t="s">
        <v>167</v>
      </c>
      <c r="BK127" s="207">
        <f>SUM(BK128:BK185)</f>
        <v>0</v>
      </c>
    </row>
    <row r="128" spans="1:65" s="2" customFormat="1" ht="16.5" customHeight="1">
      <c r="A128" s="35"/>
      <c r="B128" s="36"/>
      <c r="C128" s="210" t="s">
        <v>83</v>
      </c>
      <c r="D128" s="210" t="s">
        <v>169</v>
      </c>
      <c r="E128" s="211" t="s">
        <v>170</v>
      </c>
      <c r="F128" s="212" t="s">
        <v>171</v>
      </c>
      <c r="G128" s="213" t="s">
        <v>172</v>
      </c>
      <c r="H128" s="214">
        <v>4</v>
      </c>
      <c r="I128" s="215"/>
      <c r="J128" s="214">
        <f>ROUND(I128*H128,2)</f>
        <v>0</v>
      </c>
      <c r="K128" s="216"/>
      <c r="L128" s="40"/>
      <c r="M128" s="217" t="s">
        <v>1</v>
      </c>
      <c r="N128" s="218" t="s">
        <v>40</v>
      </c>
      <c r="O128" s="72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1" t="s">
        <v>173</v>
      </c>
      <c r="AT128" s="221" t="s">
        <v>169</v>
      </c>
      <c r="AU128" s="221" t="s">
        <v>85</v>
      </c>
      <c r="AY128" s="18" t="s">
        <v>167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8" t="s">
        <v>83</v>
      </c>
      <c r="BK128" s="222">
        <f>ROUND(I128*H128,2)</f>
        <v>0</v>
      </c>
      <c r="BL128" s="18" t="s">
        <v>173</v>
      </c>
      <c r="BM128" s="221" t="s">
        <v>1453</v>
      </c>
    </row>
    <row r="129" spans="1:65" s="14" customFormat="1" ht="11.25">
      <c r="B129" s="234"/>
      <c r="C129" s="235"/>
      <c r="D129" s="225" t="s">
        <v>175</v>
      </c>
      <c r="E129" s="236" t="s">
        <v>1</v>
      </c>
      <c r="F129" s="237" t="s">
        <v>1454</v>
      </c>
      <c r="G129" s="235"/>
      <c r="H129" s="238">
        <v>4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AT129" s="244" t="s">
        <v>175</v>
      </c>
      <c r="AU129" s="244" t="s">
        <v>85</v>
      </c>
      <c r="AV129" s="14" t="s">
        <v>85</v>
      </c>
      <c r="AW129" s="14" t="s">
        <v>31</v>
      </c>
      <c r="AX129" s="14" t="s">
        <v>75</v>
      </c>
      <c r="AY129" s="244" t="s">
        <v>167</v>
      </c>
    </row>
    <row r="130" spans="1:65" s="15" customFormat="1" ht="11.25">
      <c r="B130" s="245"/>
      <c r="C130" s="246"/>
      <c r="D130" s="225" t="s">
        <v>175</v>
      </c>
      <c r="E130" s="247" t="s">
        <v>1</v>
      </c>
      <c r="F130" s="248" t="s">
        <v>202</v>
      </c>
      <c r="G130" s="246"/>
      <c r="H130" s="249">
        <v>4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AT130" s="255" t="s">
        <v>175</v>
      </c>
      <c r="AU130" s="255" t="s">
        <v>85</v>
      </c>
      <c r="AV130" s="15" t="s">
        <v>173</v>
      </c>
      <c r="AW130" s="15" t="s">
        <v>31</v>
      </c>
      <c r="AX130" s="15" t="s">
        <v>83</v>
      </c>
      <c r="AY130" s="255" t="s">
        <v>167</v>
      </c>
    </row>
    <row r="131" spans="1:65" s="2" customFormat="1" ht="24" customHeight="1">
      <c r="A131" s="35"/>
      <c r="B131" s="36"/>
      <c r="C131" s="210" t="s">
        <v>85</v>
      </c>
      <c r="D131" s="210" t="s">
        <v>169</v>
      </c>
      <c r="E131" s="211" t="s">
        <v>1249</v>
      </c>
      <c r="F131" s="212" t="s">
        <v>1250</v>
      </c>
      <c r="G131" s="213" t="s">
        <v>172</v>
      </c>
      <c r="H131" s="214">
        <v>7.02</v>
      </c>
      <c r="I131" s="215"/>
      <c r="J131" s="214">
        <f>ROUND(I131*H131,2)</f>
        <v>0</v>
      </c>
      <c r="K131" s="216"/>
      <c r="L131" s="40"/>
      <c r="M131" s="217" t="s">
        <v>1</v>
      </c>
      <c r="N131" s="218" t="s">
        <v>40</v>
      </c>
      <c r="O131" s="72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1" t="s">
        <v>173</v>
      </c>
      <c r="AT131" s="221" t="s">
        <v>169</v>
      </c>
      <c r="AU131" s="221" t="s">
        <v>85</v>
      </c>
      <c r="AY131" s="18" t="s">
        <v>167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8" t="s">
        <v>83</v>
      </c>
      <c r="BK131" s="222">
        <f>ROUND(I131*H131,2)</f>
        <v>0</v>
      </c>
      <c r="BL131" s="18" t="s">
        <v>173</v>
      </c>
      <c r="BM131" s="221" t="s">
        <v>1455</v>
      </c>
    </row>
    <row r="132" spans="1:65" s="13" customFormat="1" ht="11.25">
      <c r="B132" s="223"/>
      <c r="C132" s="224"/>
      <c r="D132" s="225" t="s">
        <v>175</v>
      </c>
      <c r="E132" s="226" t="s">
        <v>1</v>
      </c>
      <c r="F132" s="227" t="s">
        <v>1456</v>
      </c>
      <c r="G132" s="224"/>
      <c r="H132" s="226" t="s">
        <v>1</v>
      </c>
      <c r="I132" s="228"/>
      <c r="J132" s="224"/>
      <c r="K132" s="224"/>
      <c r="L132" s="229"/>
      <c r="M132" s="230"/>
      <c r="N132" s="231"/>
      <c r="O132" s="231"/>
      <c r="P132" s="231"/>
      <c r="Q132" s="231"/>
      <c r="R132" s="231"/>
      <c r="S132" s="231"/>
      <c r="T132" s="232"/>
      <c r="AT132" s="233" t="s">
        <v>175</v>
      </c>
      <c r="AU132" s="233" t="s">
        <v>85</v>
      </c>
      <c r="AV132" s="13" t="s">
        <v>83</v>
      </c>
      <c r="AW132" s="13" t="s">
        <v>31</v>
      </c>
      <c r="AX132" s="13" t="s">
        <v>75</v>
      </c>
      <c r="AY132" s="233" t="s">
        <v>167</v>
      </c>
    </row>
    <row r="133" spans="1:65" s="14" customFormat="1" ht="11.25">
      <c r="B133" s="234"/>
      <c r="C133" s="235"/>
      <c r="D133" s="225" t="s">
        <v>175</v>
      </c>
      <c r="E133" s="236" t="s">
        <v>1</v>
      </c>
      <c r="F133" s="237" t="s">
        <v>1457</v>
      </c>
      <c r="G133" s="235"/>
      <c r="H133" s="238">
        <v>7.02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AT133" s="244" t="s">
        <v>175</v>
      </c>
      <c r="AU133" s="244" t="s">
        <v>85</v>
      </c>
      <c r="AV133" s="14" t="s">
        <v>85</v>
      </c>
      <c r="AW133" s="14" t="s">
        <v>31</v>
      </c>
      <c r="AX133" s="14" t="s">
        <v>75</v>
      </c>
      <c r="AY133" s="244" t="s">
        <v>167</v>
      </c>
    </row>
    <row r="134" spans="1:65" s="15" customFormat="1" ht="11.25">
      <c r="B134" s="245"/>
      <c r="C134" s="246"/>
      <c r="D134" s="225" t="s">
        <v>175</v>
      </c>
      <c r="E134" s="247" t="s">
        <v>1</v>
      </c>
      <c r="F134" s="248" t="s">
        <v>202</v>
      </c>
      <c r="G134" s="246"/>
      <c r="H134" s="249">
        <v>7.02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AT134" s="255" t="s">
        <v>175</v>
      </c>
      <c r="AU134" s="255" t="s">
        <v>85</v>
      </c>
      <c r="AV134" s="15" t="s">
        <v>173</v>
      </c>
      <c r="AW134" s="15" t="s">
        <v>31</v>
      </c>
      <c r="AX134" s="15" t="s">
        <v>83</v>
      </c>
      <c r="AY134" s="255" t="s">
        <v>167</v>
      </c>
    </row>
    <row r="135" spans="1:65" s="2" customFormat="1" ht="24" customHeight="1">
      <c r="A135" s="35"/>
      <c r="B135" s="36"/>
      <c r="C135" s="210" t="s">
        <v>183</v>
      </c>
      <c r="D135" s="210" t="s">
        <v>169</v>
      </c>
      <c r="E135" s="211" t="s">
        <v>1254</v>
      </c>
      <c r="F135" s="212" t="s">
        <v>1255</v>
      </c>
      <c r="G135" s="213" t="s">
        <v>172</v>
      </c>
      <c r="H135" s="214">
        <v>3.51</v>
      </c>
      <c r="I135" s="215"/>
      <c r="J135" s="214">
        <f>ROUND(I135*H135,2)</f>
        <v>0</v>
      </c>
      <c r="K135" s="216"/>
      <c r="L135" s="40"/>
      <c r="M135" s="217" t="s">
        <v>1</v>
      </c>
      <c r="N135" s="218" t="s">
        <v>40</v>
      </c>
      <c r="O135" s="72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1" t="s">
        <v>173</v>
      </c>
      <c r="AT135" s="221" t="s">
        <v>169</v>
      </c>
      <c r="AU135" s="221" t="s">
        <v>85</v>
      </c>
      <c r="AY135" s="18" t="s">
        <v>167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8" t="s">
        <v>83</v>
      </c>
      <c r="BK135" s="222">
        <f>ROUND(I135*H135,2)</f>
        <v>0</v>
      </c>
      <c r="BL135" s="18" t="s">
        <v>173</v>
      </c>
      <c r="BM135" s="221" t="s">
        <v>1458</v>
      </c>
    </row>
    <row r="136" spans="1:65" s="13" customFormat="1" ht="11.25">
      <c r="B136" s="223"/>
      <c r="C136" s="224"/>
      <c r="D136" s="225" t="s">
        <v>175</v>
      </c>
      <c r="E136" s="226" t="s">
        <v>1</v>
      </c>
      <c r="F136" s="227" t="s">
        <v>1459</v>
      </c>
      <c r="G136" s="224"/>
      <c r="H136" s="226" t="s">
        <v>1</v>
      </c>
      <c r="I136" s="228"/>
      <c r="J136" s="224"/>
      <c r="K136" s="224"/>
      <c r="L136" s="229"/>
      <c r="M136" s="230"/>
      <c r="N136" s="231"/>
      <c r="O136" s="231"/>
      <c r="P136" s="231"/>
      <c r="Q136" s="231"/>
      <c r="R136" s="231"/>
      <c r="S136" s="231"/>
      <c r="T136" s="232"/>
      <c r="AT136" s="233" t="s">
        <v>175</v>
      </c>
      <c r="AU136" s="233" t="s">
        <v>85</v>
      </c>
      <c r="AV136" s="13" t="s">
        <v>83</v>
      </c>
      <c r="AW136" s="13" t="s">
        <v>31</v>
      </c>
      <c r="AX136" s="13" t="s">
        <v>75</v>
      </c>
      <c r="AY136" s="233" t="s">
        <v>167</v>
      </c>
    </row>
    <row r="137" spans="1:65" s="14" customFormat="1" ht="11.25">
      <c r="B137" s="234"/>
      <c r="C137" s="235"/>
      <c r="D137" s="225" t="s">
        <v>175</v>
      </c>
      <c r="E137" s="236" t="s">
        <v>1</v>
      </c>
      <c r="F137" s="237" t="s">
        <v>1257</v>
      </c>
      <c r="G137" s="235"/>
      <c r="H137" s="238">
        <v>3.51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AT137" s="244" t="s">
        <v>175</v>
      </c>
      <c r="AU137" s="244" t="s">
        <v>85</v>
      </c>
      <c r="AV137" s="14" t="s">
        <v>85</v>
      </c>
      <c r="AW137" s="14" t="s">
        <v>31</v>
      </c>
      <c r="AX137" s="14" t="s">
        <v>75</v>
      </c>
      <c r="AY137" s="244" t="s">
        <v>167</v>
      </c>
    </row>
    <row r="138" spans="1:65" s="15" customFormat="1" ht="11.25">
      <c r="B138" s="245"/>
      <c r="C138" s="246"/>
      <c r="D138" s="225" t="s">
        <v>175</v>
      </c>
      <c r="E138" s="247" t="s">
        <v>1</v>
      </c>
      <c r="F138" s="248" t="s">
        <v>202</v>
      </c>
      <c r="G138" s="246"/>
      <c r="H138" s="249">
        <v>3.51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AT138" s="255" t="s">
        <v>175</v>
      </c>
      <c r="AU138" s="255" t="s">
        <v>85</v>
      </c>
      <c r="AV138" s="15" t="s">
        <v>173</v>
      </c>
      <c r="AW138" s="15" t="s">
        <v>31</v>
      </c>
      <c r="AX138" s="15" t="s">
        <v>83</v>
      </c>
      <c r="AY138" s="255" t="s">
        <v>167</v>
      </c>
    </row>
    <row r="139" spans="1:65" s="2" customFormat="1" ht="24" customHeight="1">
      <c r="A139" s="35"/>
      <c r="B139" s="36"/>
      <c r="C139" s="210" t="s">
        <v>173</v>
      </c>
      <c r="D139" s="210" t="s">
        <v>169</v>
      </c>
      <c r="E139" s="211" t="s">
        <v>189</v>
      </c>
      <c r="F139" s="212" t="s">
        <v>190</v>
      </c>
      <c r="G139" s="213" t="s">
        <v>172</v>
      </c>
      <c r="H139" s="214">
        <v>18.600000000000001</v>
      </c>
      <c r="I139" s="215"/>
      <c r="J139" s="214">
        <f>ROUND(I139*H139,2)</f>
        <v>0</v>
      </c>
      <c r="K139" s="216"/>
      <c r="L139" s="40"/>
      <c r="M139" s="217" t="s">
        <v>1</v>
      </c>
      <c r="N139" s="218" t="s">
        <v>40</v>
      </c>
      <c r="O139" s="72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1" t="s">
        <v>173</v>
      </c>
      <c r="AT139" s="221" t="s">
        <v>169</v>
      </c>
      <c r="AU139" s="221" t="s">
        <v>85</v>
      </c>
      <c r="AY139" s="18" t="s">
        <v>167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8" t="s">
        <v>83</v>
      </c>
      <c r="BK139" s="222">
        <f>ROUND(I139*H139,2)</f>
        <v>0</v>
      </c>
      <c r="BL139" s="18" t="s">
        <v>173</v>
      </c>
      <c r="BM139" s="221" t="s">
        <v>1460</v>
      </c>
    </row>
    <row r="140" spans="1:65" s="13" customFormat="1" ht="11.25">
      <c r="B140" s="223"/>
      <c r="C140" s="224"/>
      <c r="D140" s="225" t="s">
        <v>175</v>
      </c>
      <c r="E140" s="226" t="s">
        <v>1</v>
      </c>
      <c r="F140" s="227" t="s">
        <v>1461</v>
      </c>
      <c r="G140" s="224"/>
      <c r="H140" s="226" t="s">
        <v>1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AT140" s="233" t="s">
        <v>175</v>
      </c>
      <c r="AU140" s="233" t="s">
        <v>85</v>
      </c>
      <c r="AV140" s="13" t="s">
        <v>83</v>
      </c>
      <c r="AW140" s="13" t="s">
        <v>31</v>
      </c>
      <c r="AX140" s="13" t="s">
        <v>75</v>
      </c>
      <c r="AY140" s="233" t="s">
        <v>167</v>
      </c>
    </row>
    <row r="141" spans="1:65" s="14" customFormat="1" ht="11.25">
      <c r="B141" s="234"/>
      <c r="C141" s="235"/>
      <c r="D141" s="225" t="s">
        <v>175</v>
      </c>
      <c r="E141" s="236" t="s">
        <v>1</v>
      </c>
      <c r="F141" s="237" t="s">
        <v>1462</v>
      </c>
      <c r="G141" s="235"/>
      <c r="H141" s="238">
        <v>18.600000000000001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AT141" s="244" t="s">
        <v>175</v>
      </c>
      <c r="AU141" s="244" t="s">
        <v>85</v>
      </c>
      <c r="AV141" s="14" t="s">
        <v>85</v>
      </c>
      <c r="AW141" s="14" t="s">
        <v>31</v>
      </c>
      <c r="AX141" s="14" t="s">
        <v>75</v>
      </c>
      <c r="AY141" s="244" t="s">
        <v>167</v>
      </c>
    </row>
    <row r="142" spans="1:65" s="15" customFormat="1" ht="11.25">
      <c r="B142" s="245"/>
      <c r="C142" s="246"/>
      <c r="D142" s="225" t="s">
        <v>175</v>
      </c>
      <c r="E142" s="247" t="s">
        <v>1</v>
      </c>
      <c r="F142" s="248" t="s">
        <v>202</v>
      </c>
      <c r="G142" s="246"/>
      <c r="H142" s="249">
        <v>18.600000000000001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AT142" s="255" t="s">
        <v>175</v>
      </c>
      <c r="AU142" s="255" t="s">
        <v>85</v>
      </c>
      <c r="AV142" s="15" t="s">
        <v>173</v>
      </c>
      <c r="AW142" s="15" t="s">
        <v>31</v>
      </c>
      <c r="AX142" s="15" t="s">
        <v>83</v>
      </c>
      <c r="AY142" s="255" t="s">
        <v>167</v>
      </c>
    </row>
    <row r="143" spans="1:65" s="2" customFormat="1" ht="24" customHeight="1">
      <c r="A143" s="35"/>
      <c r="B143" s="36"/>
      <c r="C143" s="210" t="s">
        <v>194</v>
      </c>
      <c r="D143" s="210" t="s">
        <v>169</v>
      </c>
      <c r="E143" s="211" t="s">
        <v>1463</v>
      </c>
      <c r="F143" s="212" t="s">
        <v>1464</v>
      </c>
      <c r="G143" s="213" t="s">
        <v>172</v>
      </c>
      <c r="H143" s="214">
        <v>9.3000000000000007</v>
      </c>
      <c r="I143" s="215"/>
      <c r="J143" s="214">
        <f>ROUND(I143*H143,2)</f>
        <v>0</v>
      </c>
      <c r="K143" s="216"/>
      <c r="L143" s="40"/>
      <c r="M143" s="217" t="s">
        <v>1</v>
      </c>
      <c r="N143" s="218" t="s">
        <v>40</v>
      </c>
      <c r="O143" s="72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1" t="s">
        <v>173</v>
      </c>
      <c r="AT143" s="221" t="s">
        <v>169</v>
      </c>
      <c r="AU143" s="221" t="s">
        <v>85</v>
      </c>
      <c r="AY143" s="18" t="s">
        <v>167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8" t="s">
        <v>83</v>
      </c>
      <c r="BK143" s="222">
        <f>ROUND(I143*H143,2)</f>
        <v>0</v>
      </c>
      <c r="BL143" s="18" t="s">
        <v>173</v>
      </c>
      <c r="BM143" s="221" t="s">
        <v>1465</v>
      </c>
    </row>
    <row r="144" spans="1:65" s="13" customFormat="1" ht="11.25">
      <c r="B144" s="223"/>
      <c r="C144" s="224"/>
      <c r="D144" s="225" t="s">
        <v>175</v>
      </c>
      <c r="E144" s="226" t="s">
        <v>1</v>
      </c>
      <c r="F144" s="227" t="s">
        <v>1459</v>
      </c>
      <c r="G144" s="224"/>
      <c r="H144" s="226" t="s">
        <v>1</v>
      </c>
      <c r="I144" s="228"/>
      <c r="J144" s="224"/>
      <c r="K144" s="224"/>
      <c r="L144" s="229"/>
      <c r="M144" s="230"/>
      <c r="N144" s="231"/>
      <c r="O144" s="231"/>
      <c r="P144" s="231"/>
      <c r="Q144" s="231"/>
      <c r="R144" s="231"/>
      <c r="S144" s="231"/>
      <c r="T144" s="232"/>
      <c r="AT144" s="233" t="s">
        <v>175</v>
      </c>
      <c r="AU144" s="233" t="s">
        <v>85</v>
      </c>
      <c r="AV144" s="13" t="s">
        <v>83</v>
      </c>
      <c r="AW144" s="13" t="s">
        <v>31</v>
      </c>
      <c r="AX144" s="13" t="s">
        <v>75</v>
      </c>
      <c r="AY144" s="233" t="s">
        <v>167</v>
      </c>
    </row>
    <row r="145" spans="1:65" s="14" customFormat="1" ht="11.25">
      <c r="B145" s="234"/>
      <c r="C145" s="235"/>
      <c r="D145" s="225" t="s">
        <v>175</v>
      </c>
      <c r="E145" s="236" t="s">
        <v>1</v>
      </c>
      <c r="F145" s="237" t="s">
        <v>1466</v>
      </c>
      <c r="G145" s="235"/>
      <c r="H145" s="238">
        <v>9.3000000000000007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AT145" s="244" t="s">
        <v>175</v>
      </c>
      <c r="AU145" s="244" t="s">
        <v>85</v>
      </c>
      <c r="AV145" s="14" t="s">
        <v>85</v>
      </c>
      <c r="AW145" s="14" t="s">
        <v>31</v>
      </c>
      <c r="AX145" s="14" t="s">
        <v>75</v>
      </c>
      <c r="AY145" s="244" t="s">
        <v>167</v>
      </c>
    </row>
    <row r="146" spans="1:65" s="15" customFormat="1" ht="11.25">
      <c r="B146" s="245"/>
      <c r="C146" s="246"/>
      <c r="D146" s="225" t="s">
        <v>175</v>
      </c>
      <c r="E146" s="247" t="s">
        <v>1</v>
      </c>
      <c r="F146" s="248" t="s">
        <v>202</v>
      </c>
      <c r="G146" s="246"/>
      <c r="H146" s="249">
        <v>9.3000000000000007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AT146" s="255" t="s">
        <v>175</v>
      </c>
      <c r="AU146" s="255" t="s">
        <v>85</v>
      </c>
      <c r="AV146" s="15" t="s">
        <v>173</v>
      </c>
      <c r="AW146" s="15" t="s">
        <v>31</v>
      </c>
      <c r="AX146" s="15" t="s">
        <v>83</v>
      </c>
      <c r="AY146" s="255" t="s">
        <v>167</v>
      </c>
    </row>
    <row r="147" spans="1:65" s="2" customFormat="1" ht="24" customHeight="1">
      <c r="A147" s="35"/>
      <c r="B147" s="36"/>
      <c r="C147" s="210" t="s">
        <v>203</v>
      </c>
      <c r="D147" s="210" t="s">
        <v>169</v>
      </c>
      <c r="E147" s="211" t="s">
        <v>211</v>
      </c>
      <c r="F147" s="212" t="s">
        <v>212</v>
      </c>
      <c r="G147" s="213" t="s">
        <v>172</v>
      </c>
      <c r="H147" s="214">
        <v>4</v>
      </c>
      <c r="I147" s="215"/>
      <c r="J147" s="214">
        <f>ROUND(I147*H147,2)</f>
        <v>0</v>
      </c>
      <c r="K147" s="216"/>
      <c r="L147" s="40"/>
      <c r="M147" s="217" t="s">
        <v>1</v>
      </c>
      <c r="N147" s="218" t="s">
        <v>40</v>
      </c>
      <c r="O147" s="72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1" t="s">
        <v>173</v>
      </c>
      <c r="AT147" s="221" t="s">
        <v>169</v>
      </c>
      <c r="AU147" s="221" t="s">
        <v>85</v>
      </c>
      <c r="AY147" s="18" t="s">
        <v>167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8" t="s">
        <v>83</v>
      </c>
      <c r="BK147" s="222">
        <f>ROUND(I147*H147,2)</f>
        <v>0</v>
      </c>
      <c r="BL147" s="18" t="s">
        <v>173</v>
      </c>
      <c r="BM147" s="221" t="s">
        <v>1467</v>
      </c>
    </row>
    <row r="148" spans="1:65" s="13" customFormat="1" ht="11.25">
      <c r="B148" s="223"/>
      <c r="C148" s="224"/>
      <c r="D148" s="225" t="s">
        <v>175</v>
      </c>
      <c r="E148" s="226" t="s">
        <v>1</v>
      </c>
      <c r="F148" s="227" t="s">
        <v>1468</v>
      </c>
      <c r="G148" s="224"/>
      <c r="H148" s="226" t="s">
        <v>1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AT148" s="233" t="s">
        <v>175</v>
      </c>
      <c r="AU148" s="233" t="s">
        <v>85</v>
      </c>
      <c r="AV148" s="13" t="s">
        <v>83</v>
      </c>
      <c r="AW148" s="13" t="s">
        <v>31</v>
      </c>
      <c r="AX148" s="13" t="s">
        <v>75</v>
      </c>
      <c r="AY148" s="233" t="s">
        <v>167</v>
      </c>
    </row>
    <row r="149" spans="1:65" s="14" customFormat="1" ht="11.25">
      <c r="B149" s="234"/>
      <c r="C149" s="235"/>
      <c r="D149" s="225" t="s">
        <v>175</v>
      </c>
      <c r="E149" s="236" t="s">
        <v>1</v>
      </c>
      <c r="F149" s="237" t="s">
        <v>1469</v>
      </c>
      <c r="G149" s="235"/>
      <c r="H149" s="238">
        <v>4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AT149" s="244" t="s">
        <v>175</v>
      </c>
      <c r="AU149" s="244" t="s">
        <v>85</v>
      </c>
      <c r="AV149" s="14" t="s">
        <v>85</v>
      </c>
      <c r="AW149" s="14" t="s">
        <v>31</v>
      </c>
      <c r="AX149" s="14" t="s">
        <v>75</v>
      </c>
      <c r="AY149" s="244" t="s">
        <v>167</v>
      </c>
    </row>
    <row r="150" spans="1:65" s="15" customFormat="1" ht="11.25">
      <c r="B150" s="245"/>
      <c r="C150" s="246"/>
      <c r="D150" s="225" t="s">
        <v>175</v>
      </c>
      <c r="E150" s="247" t="s">
        <v>1</v>
      </c>
      <c r="F150" s="248" t="s">
        <v>202</v>
      </c>
      <c r="G150" s="246"/>
      <c r="H150" s="249">
        <v>4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AT150" s="255" t="s">
        <v>175</v>
      </c>
      <c r="AU150" s="255" t="s">
        <v>85</v>
      </c>
      <c r="AV150" s="15" t="s">
        <v>173</v>
      </c>
      <c r="AW150" s="15" t="s">
        <v>31</v>
      </c>
      <c r="AX150" s="15" t="s">
        <v>83</v>
      </c>
      <c r="AY150" s="255" t="s">
        <v>167</v>
      </c>
    </row>
    <row r="151" spans="1:65" s="2" customFormat="1" ht="24" customHeight="1">
      <c r="A151" s="35"/>
      <c r="B151" s="36"/>
      <c r="C151" s="210" t="s">
        <v>210</v>
      </c>
      <c r="D151" s="210" t="s">
        <v>169</v>
      </c>
      <c r="E151" s="211" t="s">
        <v>218</v>
      </c>
      <c r="F151" s="212" t="s">
        <v>219</v>
      </c>
      <c r="G151" s="213" t="s">
        <v>172</v>
      </c>
      <c r="H151" s="214">
        <v>5.91</v>
      </c>
      <c r="I151" s="215"/>
      <c r="J151" s="214">
        <f>ROUND(I151*H151,2)</f>
        <v>0</v>
      </c>
      <c r="K151" s="216"/>
      <c r="L151" s="40"/>
      <c r="M151" s="217" t="s">
        <v>1</v>
      </c>
      <c r="N151" s="218" t="s">
        <v>40</v>
      </c>
      <c r="O151" s="72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1" t="s">
        <v>173</v>
      </c>
      <c r="AT151" s="221" t="s">
        <v>169</v>
      </c>
      <c r="AU151" s="221" t="s">
        <v>85</v>
      </c>
      <c r="AY151" s="18" t="s">
        <v>167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8" t="s">
        <v>83</v>
      </c>
      <c r="BK151" s="222">
        <f>ROUND(I151*H151,2)</f>
        <v>0</v>
      </c>
      <c r="BL151" s="18" t="s">
        <v>173</v>
      </c>
      <c r="BM151" s="221" t="s">
        <v>1470</v>
      </c>
    </row>
    <row r="152" spans="1:65" s="13" customFormat="1" ht="11.25">
      <c r="B152" s="223"/>
      <c r="C152" s="224"/>
      <c r="D152" s="225" t="s">
        <v>175</v>
      </c>
      <c r="E152" s="226" t="s">
        <v>1</v>
      </c>
      <c r="F152" s="227" t="s">
        <v>1259</v>
      </c>
      <c r="G152" s="224"/>
      <c r="H152" s="226" t="s">
        <v>1</v>
      </c>
      <c r="I152" s="228"/>
      <c r="J152" s="224"/>
      <c r="K152" s="224"/>
      <c r="L152" s="229"/>
      <c r="M152" s="230"/>
      <c r="N152" s="231"/>
      <c r="O152" s="231"/>
      <c r="P152" s="231"/>
      <c r="Q152" s="231"/>
      <c r="R152" s="231"/>
      <c r="S152" s="231"/>
      <c r="T152" s="232"/>
      <c r="AT152" s="233" t="s">
        <v>175</v>
      </c>
      <c r="AU152" s="233" t="s">
        <v>85</v>
      </c>
      <c r="AV152" s="13" t="s">
        <v>83</v>
      </c>
      <c r="AW152" s="13" t="s">
        <v>31</v>
      </c>
      <c r="AX152" s="13" t="s">
        <v>75</v>
      </c>
      <c r="AY152" s="233" t="s">
        <v>167</v>
      </c>
    </row>
    <row r="153" spans="1:65" s="14" customFormat="1" ht="11.25">
      <c r="B153" s="234"/>
      <c r="C153" s="235"/>
      <c r="D153" s="225" t="s">
        <v>175</v>
      </c>
      <c r="E153" s="236" t="s">
        <v>1</v>
      </c>
      <c r="F153" s="237" t="s">
        <v>1471</v>
      </c>
      <c r="G153" s="235"/>
      <c r="H153" s="238">
        <v>1.79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AT153" s="244" t="s">
        <v>175</v>
      </c>
      <c r="AU153" s="244" t="s">
        <v>85</v>
      </c>
      <c r="AV153" s="14" t="s">
        <v>85</v>
      </c>
      <c r="AW153" s="14" t="s">
        <v>31</v>
      </c>
      <c r="AX153" s="14" t="s">
        <v>75</v>
      </c>
      <c r="AY153" s="244" t="s">
        <v>167</v>
      </c>
    </row>
    <row r="154" spans="1:65" s="14" customFormat="1" ht="11.25">
      <c r="B154" s="234"/>
      <c r="C154" s="235"/>
      <c r="D154" s="225" t="s">
        <v>175</v>
      </c>
      <c r="E154" s="236" t="s">
        <v>1</v>
      </c>
      <c r="F154" s="237" t="s">
        <v>1472</v>
      </c>
      <c r="G154" s="235"/>
      <c r="H154" s="238">
        <v>4.12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AT154" s="244" t="s">
        <v>175</v>
      </c>
      <c r="AU154" s="244" t="s">
        <v>85</v>
      </c>
      <c r="AV154" s="14" t="s">
        <v>85</v>
      </c>
      <c r="AW154" s="14" t="s">
        <v>31</v>
      </c>
      <c r="AX154" s="14" t="s">
        <v>75</v>
      </c>
      <c r="AY154" s="244" t="s">
        <v>167</v>
      </c>
    </row>
    <row r="155" spans="1:65" s="15" customFormat="1" ht="11.25">
      <c r="B155" s="245"/>
      <c r="C155" s="246"/>
      <c r="D155" s="225" t="s">
        <v>175</v>
      </c>
      <c r="E155" s="247" t="s">
        <v>1</v>
      </c>
      <c r="F155" s="248" t="s">
        <v>202</v>
      </c>
      <c r="G155" s="246"/>
      <c r="H155" s="249">
        <v>5.91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AT155" s="255" t="s">
        <v>175</v>
      </c>
      <c r="AU155" s="255" t="s">
        <v>85</v>
      </c>
      <c r="AV155" s="15" t="s">
        <v>173</v>
      </c>
      <c r="AW155" s="15" t="s">
        <v>31</v>
      </c>
      <c r="AX155" s="15" t="s">
        <v>83</v>
      </c>
      <c r="AY155" s="255" t="s">
        <v>167</v>
      </c>
    </row>
    <row r="156" spans="1:65" s="2" customFormat="1" ht="16.5" customHeight="1">
      <c r="A156" s="35"/>
      <c r="B156" s="36"/>
      <c r="C156" s="210" t="s">
        <v>217</v>
      </c>
      <c r="D156" s="210" t="s">
        <v>169</v>
      </c>
      <c r="E156" s="211" t="s">
        <v>204</v>
      </c>
      <c r="F156" s="212" t="s">
        <v>205</v>
      </c>
      <c r="G156" s="213" t="s">
        <v>172</v>
      </c>
      <c r="H156" s="214">
        <v>4</v>
      </c>
      <c r="I156" s="215"/>
      <c r="J156" s="214">
        <f>ROUND(I156*H156,2)</f>
        <v>0</v>
      </c>
      <c r="K156" s="216"/>
      <c r="L156" s="40"/>
      <c r="M156" s="217" t="s">
        <v>1</v>
      </c>
      <c r="N156" s="218" t="s">
        <v>40</v>
      </c>
      <c r="O156" s="72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1" t="s">
        <v>173</v>
      </c>
      <c r="AT156" s="221" t="s">
        <v>169</v>
      </c>
      <c r="AU156" s="221" t="s">
        <v>85</v>
      </c>
      <c r="AY156" s="18" t="s">
        <v>167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8" t="s">
        <v>83</v>
      </c>
      <c r="BK156" s="222">
        <f>ROUND(I156*H156,2)</f>
        <v>0</v>
      </c>
      <c r="BL156" s="18" t="s">
        <v>173</v>
      </c>
      <c r="BM156" s="221" t="s">
        <v>1473</v>
      </c>
    </row>
    <row r="157" spans="1:65" s="13" customFormat="1" ht="11.25">
      <c r="B157" s="223"/>
      <c r="C157" s="224"/>
      <c r="D157" s="225" t="s">
        <v>175</v>
      </c>
      <c r="E157" s="226" t="s">
        <v>1</v>
      </c>
      <c r="F157" s="227" t="s">
        <v>1468</v>
      </c>
      <c r="G157" s="224"/>
      <c r="H157" s="226" t="s">
        <v>1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AT157" s="233" t="s">
        <v>175</v>
      </c>
      <c r="AU157" s="233" t="s">
        <v>85</v>
      </c>
      <c r="AV157" s="13" t="s">
        <v>83</v>
      </c>
      <c r="AW157" s="13" t="s">
        <v>31</v>
      </c>
      <c r="AX157" s="13" t="s">
        <v>75</v>
      </c>
      <c r="AY157" s="233" t="s">
        <v>167</v>
      </c>
    </row>
    <row r="158" spans="1:65" s="14" customFormat="1" ht="11.25">
      <c r="B158" s="234"/>
      <c r="C158" s="235"/>
      <c r="D158" s="225" t="s">
        <v>175</v>
      </c>
      <c r="E158" s="236" t="s">
        <v>1</v>
      </c>
      <c r="F158" s="237" t="s">
        <v>1469</v>
      </c>
      <c r="G158" s="235"/>
      <c r="H158" s="238">
        <v>4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AT158" s="244" t="s">
        <v>175</v>
      </c>
      <c r="AU158" s="244" t="s">
        <v>85</v>
      </c>
      <c r="AV158" s="14" t="s">
        <v>85</v>
      </c>
      <c r="AW158" s="14" t="s">
        <v>31</v>
      </c>
      <c r="AX158" s="14" t="s">
        <v>75</v>
      </c>
      <c r="AY158" s="244" t="s">
        <v>167</v>
      </c>
    </row>
    <row r="159" spans="1:65" s="15" customFormat="1" ht="11.25">
      <c r="B159" s="245"/>
      <c r="C159" s="246"/>
      <c r="D159" s="225" t="s">
        <v>175</v>
      </c>
      <c r="E159" s="247" t="s">
        <v>1</v>
      </c>
      <c r="F159" s="248" t="s">
        <v>202</v>
      </c>
      <c r="G159" s="246"/>
      <c r="H159" s="249">
        <v>4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AT159" s="255" t="s">
        <v>175</v>
      </c>
      <c r="AU159" s="255" t="s">
        <v>85</v>
      </c>
      <c r="AV159" s="15" t="s">
        <v>173</v>
      </c>
      <c r="AW159" s="15" t="s">
        <v>31</v>
      </c>
      <c r="AX159" s="15" t="s">
        <v>83</v>
      </c>
      <c r="AY159" s="255" t="s">
        <v>167</v>
      </c>
    </row>
    <row r="160" spans="1:65" s="2" customFormat="1" ht="16.5" customHeight="1">
      <c r="A160" s="35"/>
      <c r="B160" s="36"/>
      <c r="C160" s="210" t="s">
        <v>223</v>
      </c>
      <c r="D160" s="210" t="s">
        <v>169</v>
      </c>
      <c r="E160" s="211" t="s">
        <v>224</v>
      </c>
      <c r="F160" s="212" t="s">
        <v>225</v>
      </c>
      <c r="G160" s="213" t="s">
        <v>172</v>
      </c>
      <c r="H160" s="214">
        <v>5.91</v>
      </c>
      <c r="I160" s="215"/>
      <c r="J160" s="214">
        <f>ROUND(I160*H160,2)</f>
        <v>0</v>
      </c>
      <c r="K160" s="216"/>
      <c r="L160" s="40"/>
      <c r="M160" s="217" t="s">
        <v>1</v>
      </c>
      <c r="N160" s="218" t="s">
        <v>40</v>
      </c>
      <c r="O160" s="72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1" t="s">
        <v>173</v>
      </c>
      <c r="AT160" s="221" t="s">
        <v>169</v>
      </c>
      <c r="AU160" s="221" t="s">
        <v>85</v>
      </c>
      <c r="AY160" s="18" t="s">
        <v>167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8" t="s">
        <v>83</v>
      </c>
      <c r="BK160" s="222">
        <f>ROUND(I160*H160,2)</f>
        <v>0</v>
      </c>
      <c r="BL160" s="18" t="s">
        <v>173</v>
      </c>
      <c r="BM160" s="221" t="s">
        <v>1474</v>
      </c>
    </row>
    <row r="161" spans="1:65" s="2" customFormat="1" ht="24" customHeight="1">
      <c r="A161" s="35"/>
      <c r="B161" s="36"/>
      <c r="C161" s="210" t="s">
        <v>227</v>
      </c>
      <c r="D161" s="210" t="s">
        <v>169</v>
      </c>
      <c r="E161" s="211" t="s">
        <v>228</v>
      </c>
      <c r="F161" s="212" t="s">
        <v>229</v>
      </c>
      <c r="G161" s="213" t="s">
        <v>230</v>
      </c>
      <c r="H161" s="214">
        <v>8.8699999999999992</v>
      </c>
      <c r="I161" s="215"/>
      <c r="J161" s="214">
        <f>ROUND(I161*H161,2)</f>
        <v>0</v>
      </c>
      <c r="K161" s="216"/>
      <c r="L161" s="40"/>
      <c r="M161" s="217" t="s">
        <v>1</v>
      </c>
      <c r="N161" s="218" t="s">
        <v>40</v>
      </c>
      <c r="O161" s="72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1" t="s">
        <v>173</v>
      </c>
      <c r="AT161" s="221" t="s">
        <v>169</v>
      </c>
      <c r="AU161" s="221" t="s">
        <v>85</v>
      </c>
      <c r="AY161" s="18" t="s">
        <v>167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8" t="s">
        <v>83</v>
      </c>
      <c r="BK161" s="222">
        <f>ROUND(I161*H161,2)</f>
        <v>0</v>
      </c>
      <c r="BL161" s="18" t="s">
        <v>173</v>
      </c>
      <c r="BM161" s="221" t="s">
        <v>1475</v>
      </c>
    </row>
    <row r="162" spans="1:65" s="14" customFormat="1" ht="11.25">
      <c r="B162" s="234"/>
      <c r="C162" s="235"/>
      <c r="D162" s="225" t="s">
        <v>175</v>
      </c>
      <c r="E162" s="236" t="s">
        <v>1</v>
      </c>
      <c r="F162" s="237" t="s">
        <v>1476</v>
      </c>
      <c r="G162" s="235"/>
      <c r="H162" s="238">
        <v>8.8699999999999992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AT162" s="244" t="s">
        <v>175</v>
      </c>
      <c r="AU162" s="244" t="s">
        <v>85</v>
      </c>
      <c r="AV162" s="14" t="s">
        <v>85</v>
      </c>
      <c r="AW162" s="14" t="s">
        <v>31</v>
      </c>
      <c r="AX162" s="14" t="s">
        <v>75</v>
      </c>
      <c r="AY162" s="244" t="s">
        <v>167</v>
      </c>
    </row>
    <row r="163" spans="1:65" s="15" customFormat="1" ht="11.25">
      <c r="B163" s="245"/>
      <c r="C163" s="246"/>
      <c r="D163" s="225" t="s">
        <v>175</v>
      </c>
      <c r="E163" s="247" t="s">
        <v>1</v>
      </c>
      <c r="F163" s="248" t="s">
        <v>202</v>
      </c>
      <c r="G163" s="246"/>
      <c r="H163" s="249">
        <v>8.8699999999999992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AT163" s="255" t="s">
        <v>175</v>
      </c>
      <c r="AU163" s="255" t="s">
        <v>85</v>
      </c>
      <c r="AV163" s="15" t="s">
        <v>173</v>
      </c>
      <c r="AW163" s="15" t="s">
        <v>31</v>
      </c>
      <c r="AX163" s="15" t="s">
        <v>83</v>
      </c>
      <c r="AY163" s="255" t="s">
        <v>167</v>
      </c>
    </row>
    <row r="164" spans="1:65" s="2" customFormat="1" ht="24" customHeight="1">
      <c r="A164" s="35"/>
      <c r="B164" s="36"/>
      <c r="C164" s="210" t="s">
        <v>233</v>
      </c>
      <c r="D164" s="210" t="s">
        <v>169</v>
      </c>
      <c r="E164" s="211" t="s">
        <v>195</v>
      </c>
      <c r="F164" s="212" t="s">
        <v>196</v>
      </c>
      <c r="G164" s="213" t="s">
        <v>172</v>
      </c>
      <c r="H164" s="214">
        <v>19.71</v>
      </c>
      <c r="I164" s="215"/>
      <c r="J164" s="214">
        <f>ROUND(I164*H164,2)</f>
        <v>0</v>
      </c>
      <c r="K164" s="216"/>
      <c r="L164" s="40"/>
      <c r="M164" s="217" t="s">
        <v>1</v>
      </c>
      <c r="N164" s="218" t="s">
        <v>40</v>
      </c>
      <c r="O164" s="72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1" t="s">
        <v>173</v>
      </c>
      <c r="AT164" s="221" t="s">
        <v>169</v>
      </c>
      <c r="AU164" s="221" t="s">
        <v>85</v>
      </c>
      <c r="AY164" s="18" t="s">
        <v>167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8" t="s">
        <v>83</v>
      </c>
      <c r="BK164" s="222">
        <f>ROUND(I164*H164,2)</f>
        <v>0</v>
      </c>
      <c r="BL164" s="18" t="s">
        <v>173</v>
      </c>
      <c r="BM164" s="221" t="s">
        <v>1477</v>
      </c>
    </row>
    <row r="165" spans="1:65" s="13" customFormat="1" ht="11.25">
      <c r="B165" s="223"/>
      <c r="C165" s="224"/>
      <c r="D165" s="225" t="s">
        <v>175</v>
      </c>
      <c r="E165" s="226" t="s">
        <v>1</v>
      </c>
      <c r="F165" s="227" t="s">
        <v>1267</v>
      </c>
      <c r="G165" s="224"/>
      <c r="H165" s="226" t="s">
        <v>1</v>
      </c>
      <c r="I165" s="228"/>
      <c r="J165" s="224"/>
      <c r="K165" s="224"/>
      <c r="L165" s="229"/>
      <c r="M165" s="230"/>
      <c r="N165" s="231"/>
      <c r="O165" s="231"/>
      <c r="P165" s="231"/>
      <c r="Q165" s="231"/>
      <c r="R165" s="231"/>
      <c r="S165" s="231"/>
      <c r="T165" s="232"/>
      <c r="AT165" s="233" t="s">
        <v>175</v>
      </c>
      <c r="AU165" s="233" t="s">
        <v>85</v>
      </c>
      <c r="AV165" s="13" t="s">
        <v>83</v>
      </c>
      <c r="AW165" s="13" t="s">
        <v>31</v>
      </c>
      <c r="AX165" s="13" t="s">
        <v>75</v>
      </c>
      <c r="AY165" s="233" t="s">
        <v>167</v>
      </c>
    </row>
    <row r="166" spans="1:65" s="14" customFormat="1" ht="11.25">
      <c r="B166" s="234"/>
      <c r="C166" s="235"/>
      <c r="D166" s="225" t="s">
        <v>175</v>
      </c>
      <c r="E166" s="236" t="s">
        <v>1</v>
      </c>
      <c r="F166" s="237" t="s">
        <v>1478</v>
      </c>
      <c r="G166" s="235"/>
      <c r="H166" s="238">
        <v>19.71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AT166" s="244" t="s">
        <v>175</v>
      </c>
      <c r="AU166" s="244" t="s">
        <v>85</v>
      </c>
      <c r="AV166" s="14" t="s">
        <v>85</v>
      </c>
      <c r="AW166" s="14" t="s">
        <v>31</v>
      </c>
      <c r="AX166" s="14" t="s">
        <v>75</v>
      </c>
      <c r="AY166" s="244" t="s">
        <v>167</v>
      </c>
    </row>
    <row r="167" spans="1:65" s="15" customFormat="1" ht="11.25">
      <c r="B167" s="245"/>
      <c r="C167" s="246"/>
      <c r="D167" s="225" t="s">
        <v>175</v>
      </c>
      <c r="E167" s="247" t="s">
        <v>1</v>
      </c>
      <c r="F167" s="248" t="s">
        <v>202</v>
      </c>
      <c r="G167" s="246"/>
      <c r="H167" s="249">
        <v>19.71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AT167" s="255" t="s">
        <v>175</v>
      </c>
      <c r="AU167" s="255" t="s">
        <v>85</v>
      </c>
      <c r="AV167" s="15" t="s">
        <v>173</v>
      </c>
      <c r="AW167" s="15" t="s">
        <v>31</v>
      </c>
      <c r="AX167" s="15" t="s">
        <v>83</v>
      </c>
      <c r="AY167" s="255" t="s">
        <v>167</v>
      </c>
    </row>
    <row r="168" spans="1:65" s="2" customFormat="1" ht="24" customHeight="1">
      <c r="A168" s="35"/>
      <c r="B168" s="36"/>
      <c r="C168" s="210" t="s">
        <v>240</v>
      </c>
      <c r="D168" s="210" t="s">
        <v>169</v>
      </c>
      <c r="E168" s="211" t="s">
        <v>1269</v>
      </c>
      <c r="F168" s="212" t="s">
        <v>1270</v>
      </c>
      <c r="G168" s="213" t="s">
        <v>172</v>
      </c>
      <c r="H168" s="214">
        <v>4.13</v>
      </c>
      <c r="I168" s="215"/>
      <c r="J168" s="214">
        <f>ROUND(I168*H168,2)</f>
        <v>0</v>
      </c>
      <c r="K168" s="216"/>
      <c r="L168" s="40"/>
      <c r="M168" s="217" t="s">
        <v>1</v>
      </c>
      <c r="N168" s="218" t="s">
        <v>40</v>
      </c>
      <c r="O168" s="72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1" t="s">
        <v>173</v>
      </c>
      <c r="AT168" s="221" t="s">
        <v>169</v>
      </c>
      <c r="AU168" s="221" t="s">
        <v>85</v>
      </c>
      <c r="AY168" s="18" t="s">
        <v>167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8" t="s">
        <v>83</v>
      </c>
      <c r="BK168" s="222">
        <f>ROUND(I168*H168,2)</f>
        <v>0</v>
      </c>
      <c r="BL168" s="18" t="s">
        <v>173</v>
      </c>
      <c r="BM168" s="221" t="s">
        <v>1479</v>
      </c>
    </row>
    <row r="169" spans="1:65" s="13" customFormat="1" ht="11.25">
      <c r="B169" s="223"/>
      <c r="C169" s="224"/>
      <c r="D169" s="225" t="s">
        <v>175</v>
      </c>
      <c r="E169" s="226" t="s">
        <v>1</v>
      </c>
      <c r="F169" s="227" t="s">
        <v>1272</v>
      </c>
      <c r="G169" s="224"/>
      <c r="H169" s="226" t="s">
        <v>1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AT169" s="233" t="s">
        <v>175</v>
      </c>
      <c r="AU169" s="233" t="s">
        <v>85</v>
      </c>
      <c r="AV169" s="13" t="s">
        <v>83</v>
      </c>
      <c r="AW169" s="13" t="s">
        <v>31</v>
      </c>
      <c r="AX169" s="13" t="s">
        <v>75</v>
      </c>
      <c r="AY169" s="233" t="s">
        <v>167</v>
      </c>
    </row>
    <row r="170" spans="1:65" s="14" customFormat="1" ht="11.25">
      <c r="B170" s="234"/>
      <c r="C170" s="235"/>
      <c r="D170" s="225" t="s">
        <v>175</v>
      </c>
      <c r="E170" s="236" t="s">
        <v>1</v>
      </c>
      <c r="F170" s="237" t="s">
        <v>1480</v>
      </c>
      <c r="G170" s="235"/>
      <c r="H170" s="238">
        <v>1.25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AT170" s="244" t="s">
        <v>175</v>
      </c>
      <c r="AU170" s="244" t="s">
        <v>85</v>
      </c>
      <c r="AV170" s="14" t="s">
        <v>85</v>
      </c>
      <c r="AW170" s="14" t="s">
        <v>31</v>
      </c>
      <c r="AX170" s="14" t="s">
        <v>75</v>
      </c>
      <c r="AY170" s="244" t="s">
        <v>167</v>
      </c>
    </row>
    <row r="171" spans="1:65" s="14" customFormat="1" ht="11.25">
      <c r="B171" s="234"/>
      <c r="C171" s="235"/>
      <c r="D171" s="225" t="s">
        <v>175</v>
      </c>
      <c r="E171" s="236" t="s">
        <v>1</v>
      </c>
      <c r="F171" s="237" t="s">
        <v>1481</v>
      </c>
      <c r="G171" s="235"/>
      <c r="H171" s="238">
        <v>2.88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AT171" s="244" t="s">
        <v>175</v>
      </c>
      <c r="AU171" s="244" t="s">
        <v>85</v>
      </c>
      <c r="AV171" s="14" t="s">
        <v>85</v>
      </c>
      <c r="AW171" s="14" t="s">
        <v>31</v>
      </c>
      <c r="AX171" s="14" t="s">
        <v>75</v>
      </c>
      <c r="AY171" s="244" t="s">
        <v>167</v>
      </c>
    </row>
    <row r="172" spans="1:65" s="15" customFormat="1" ht="11.25">
      <c r="B172" s="245"/>
      <c r="C172" s="246"/>
      <c r="D172" s="225" t="s">
        <v>175</v>
      </c>
      <c r="E172" s="247" t="s">
        <v>1</v>
      </c>
      <c r="F172" s="248" t="s">
        <v>202</v>
      </c>
      <c r="G172" s="246"/>
      <c r="H172" s="249">
        <v>4.13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AT172" s="255" t="s">
        <v>175</v>
      </c>
      <c r="AU172" s="255" t="s">
        <v>85</v>
      </c>
      <c r="AV172" s="15" t="s">
        <v>173</v>
      </c>
      <c r="AW172" s="15" t="s">
        <v>31</v>
      </c>
      <c r="AX172" s="15" t="s">
        <v>83</v>
      </c>
      <c r="AY172" s="255" t="s">
        <v>167</v>
      </c>
    </row>
    <row r="173" spans="1:65" s="2" customFormat="1" ht="16.5" customHeight="1">
      <c r="A173" s="35"/>
      <c r="B173" s="36"/>
      <c r="C173" s="256" t="s">
        <v>244</v>
      </c>
      <c r="D173" s="256" t="s">
        <v>245</v>
      </c>
      <c r="E173" s="257" t="s">
        <v>1276</v>
      </c>
      <c r="F173" s="258" t="s">
        <v>1277</v>
      </c>
      <c r="G173" s="259" t="s">
        <v>230</v>
      </c>
      <c r="H173" s="260">
        <v>8.26</v>
      </c>
      <c r="I173" s="261"/>
      <c r="J173" s="260">
        <f>ROUND(I173*H173,2)</f>
        <v>0</v>
      </c>
      <c r="K173" s="262"/>
      <c r="L173" s="263"/>
      <c r="M173" s="264" t="s">
        <v>1</v>
      </c>
      <c r="N173" s="265" t="s">
        <v>40</v>
      </c>
      <c r="O173" s="72"/>
      <c r="P173" s="219">
        <f>O173*H173</f>
        <v>0</v>
      </c>
      <c r="Q173" s="219">
        <v>1</v>
      </c>
      <c r="R173" s="219">
        <f>Q173*H173</f>
        <v>8.26</v>
      </c>
      <c r="S173" s="219">
        <v>0</v>
      </c>
      <c r="T173" s="22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1" t="s">
        <v>217</v>
      </c>
      <c r="AT173" s="221" t="s">
        <v>245</v>
      </c>
      <c r="AU173" s="221" t="s">
        <v>85</v>
      </c>
      <c r="AY173" s="18" t="s">
        <v>167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8" t="s">
        <v>83</v>
      </c>
      <c r="BK173" s="222">
        <f>ROUND(I173*H173,2)</f>
        <v>0</v>
      </c>
      <c r="BL173" s="18" t="s">
        <v>173</v>
      </c>
      <c r="BM173" s="221" t="s">
        <v>1482</v>
      </c>
    </row>
    <row r="174" spans="1:65" s="13" customFormat="1" ht="11.25">
      <c r="B174" s="223"/>
      <c r="C174" s="224"/>
      <c r="D174" s="225" t="s">
        <v>175</v>
      </c>
      <c r="E174" s="226" t="s">
        <v>1</v>
      </c>
      <c r="F174" s="227" t="s">
        <v>1279</v>
      </c>
      <c r="G174" s="224"/>
      <c r="H174" s="226" t="s">
        <v>1</v>
      </c>
      <c r="I174" s="228"/>
      <c r="J174" s="224"/>
      <c r="K174" s="224"/>
      <c r="L174" s="229"/>
      <c r="M174" s="230"/>
      <c r="N174" s="231"/>
      <c r="O174" s="231"/>
      <c r="P174" s="231"/>
      <c r="Q174" s="231"/>
      <c r="R174" s="231"/>
      <c r="S174" s="231"/>
      <c r="T174" s="232"/>
      <c r="AT174" s="233" t="s">
        <v>175</v>
      </c>
      <c r="AU174" s="233" t="s">
        <v>85</v>
      </c>
      <c r="AV174" s="13" t="s">
        <v>83</v>
      </c>
      <c r="AW174" s="13" t="s">
        <v>31</v>
      </c>
      <c r="AX174" s="13" t="s">
        <v>75</v>
      </c>
      <c r="AY174" s="233" t="s">
        <v>167</v>
      </c>
    </row>
    <row r="175" spans="1:65" s="14" customFormat="1" ht="11.25">
      <c r="B175" s="234"/>
      <c r="C175" s="235"/>
      <c r="D175" s="225" t="s">
        <v>175</v>
      </c>
      <c r="E175" s="236" t="s">
        <v>1</v>
      </c>
      <c r="F175" s="237" t="s">
        <v>1483</v>
      </c>
      <c r="G175" s="235"/>
      <c r="H175" s="238">
        <v>8.26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AT175" s="244" t="s">
        <v>175</v>
      </c>
      <c r="AU175" s="244" t="s">
        <v>85</v>
      </c>
      <c r="AV175" s="14" t="s">
        <v>85</v>
      </c>
      <c r="AW175" s="14" t="s">
        <v>31</v>
      </c>
      <c r="AX175" s="14" t="s">
        <v>75</v>
      </c>
      <c r="AY175" s="244" t="s">
        <v>167</v>
      </c>
    </row>
    <row r="176" spans="1:65" s="15" customFormat="1" ht="11.25">
      <c r="B176" s="245"/>
      <c r="C176" s="246"/>
      <c r="D176" s="225" t="s">
        <v>175</v>
      </c>
      <c r="E176" s="247" t="s">
        <v>1</v>
      </c>
      <c r="F176" s="248" t="s">
        <v>202</v>
      </c>
      <c r="G176" s="246"/>
      <c r="H176" s="249">
        <v>8.26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AT176" s="255" t="s">
        <v>175</v>
      </c>
      <c r="AU176" s="255" t="s">
        <v>85</v>
      </c>
      <c r="AV176" s="15" t="s">
        <v>173</v>
      </c>
      <c r="AW176" s="15" t="s">
        <v>31</v>
      </c>
      <c r="AX176" s="15" t="s">
        <v>83</v>
      </c>
      <c r="AY176" s="255" t="s">
        <v>167</v>
      </c>
    </row>
    <row r="177" spans="1:65" s="2" customFormat="1" ht="24" customHeight="1">
      <c r="A177" s="35"/>
      <c r="B177" s="36"/>
      <c r="C177" s="210" t="s">
        <v>252</v>
      </c>
      <c r="D177" s="210" t="s">
        <v>169</v>
      </c>
      <c r="E177" s="211" t="s">
        <v>1484</v>
      </c>
      <c r="F177" s="212" t="s">
        <v>1485</v>
      </c>
      <c r="G177" s="213" t="s">
        <v>236</v>
      </c>
      <c r="H177" s="214">
        <v>16</v>
      </c>
      <c r="I177" s="215"/>
      <c r="J177" s="214">
        <f>ROUND(I177*H177,2)</f>
        <v>0</v>
      </c>
      <c r="K177" s="216"/>
      <c r="L177" s="40"/>
      <c r="M177" s="217" t="s">
        <v>1</v>
      </c>
      <c r="N177" s="218" t="s">
        <v>40</v>
      </c>
      <c r="O177" s="72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1" t="s">
        <v>173</v>
      </c>
      <c r="AT177" s="221" t="s">
        <v>169</v>
      </c>
      <c r="AU177" s="221" t="s">
        <v>85</v>
      </c>
      <c r="AY177" s="18" t="s">
        <v>167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8" t="s">
        <v>83</v>
      </c>
      <c r="BK177" s="222">
        <f>ROUND(I177*H177,2)</f>
        <v>0</v>
      </c>
      <c r="BL177" s="18" t="s">
        <v>173</v>
      </c>
      <c r="BM177" s="221" t="s">
        <v>1486</v>
      </c>
    </row>
    <row r="178" spans="1:65" s="14" customFormat="1" ht="11.25">
      <c r="B178" s="234"/>
      <c r="C178" s="235"/>
      <c r="D178" s="225" t="s">
        <v>175</v>
      </c>
      <c r="E178" s="236" t="s">
        <v>1</v>
      </c>
      <c r="F178" s="237" t="s">
        <v>1487</v>
      </c>
      <c r="G178" s="235"/>
      <c r="H178" s="238">
        <v>16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AT178" s="244" t="s">
        <v>175</v>
      </c>
      <c r="AU178" s="244" t="s">
        <v>85</v>
      </c>
      <c r="AV178" s="14" t="s">
        <v>85</v>
      </c>
      <c r="AW178" s="14" t="s">
        <v>31</v>
      </c>
      <c r="AX178" s="14" t="s">
        <v>75</v>
      </c>
      <c r="AY178" s="244" t="s">
        <v>167</v>
      </c>
    </row>
    <row r="179" spans="1:65" s="15" customFormat="1" ht="11.25">
      <c r="B179" s="245"/>
      <c r="C179" s="246"/>
      <c r="D179" s="225" t="s">
        <v>175</v>
      </c>
      <c r="E179" s="247" t="s">
        <v>1</v>
      </c>
      <c r="F179" s="248" t="s">
        <v>202</v>
      </c>
      <c r="G179" s="246"/>
      <c r="H179" s="249">
        <v>16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AT179" s="255" t="s">
        <v>175</v>
      </c>
      <c r="AU179" s="255" t="s">
        <v>85</v>
      </c>
      <c r="AV179" s="15" t="s">
        <v>173</v>
      </c>
      <c r="AW179" s="15" t="s">
        <v>31</v>
      </c>
      <c r="AX179" s="15" t="s">
        <v>83</v>
      </c>
      <c r="AY179" s="255" t="s">
        <v>167</v>
      </c>
    </row>
    <row r="180" spans="1:65" s="2" customFormat="1" ht="24" customHeight="1">
      <c r="A180" s="35"/>
      <c r="B180" s="36"/>
      <c r="C180" s="210" t="s">
        <v>8</v>
      </c>
      <c r="D180" s="210" t="s">
        <v>169</v>
      </c>
      <c r="E180" s="211" t="s">
        <v>1488</v>
      </c>
      <c r="F180" s="212" t="s">
        <v>1489</v>
      </c>
      <c r="G180" s="213" t="s">
        <v>236</v>
      </c>
      <c r="H180" s="214">
        <v>16</v>
      </c>
      <c r="I180" s="215"/>
      <c r="J180" s="214">
        <f>ROUND(I180*H180,2)</f>
        <v>0</v>
      </c>
      <c r="K180" s="216"/>
      <c r="L180" s="40"/>
      <c r="M180" s="217" t="s">
        <v>1</v>
      </c>
      <c r="N180" s="218" t="s">
        <v>40</v>
      </c>
      <c r="O180" s="72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1" t="s">
        <v>173</v>
      </c>
      <c r="AT180" s="221" t="s">
        <v>169</v>
      </c>
      <c r="AU180" s="221" t="s">
        <v>85</v>
      </c>
      <c r="AY180" s="18" t="s">
        <v>167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8" t="s">
        <v>83</v>
      </c>
      <c r="BK180" s="222">
        <f>ROUND(I180*H180,2)</f>
        <v>0</v>
      </c>
      <c r="BL180" s="18" t="s">
        <v>173</v>
      </c>
      <c r="BM180" s="221" t="s">
        <v>1490</v>
      </c>
    </row>
    <row r="181" spans="1:65" s="13" customFormat="1" ht="11.25">
      <c r="B181" s="223"/>
      <c r="C181" s="224"/>
      <c r="D181" s="225" t="s">
        <v>175</v>
      </c>
      <c r="E181" s="226" t="s">
        <v>1</v>
      </c>
      <c r="F181" s="227" t="s">
        <v>1491</v>
      </c>
      <c r="G181" s="224"/>
      <c r="H181" s="226" t="s">
        <v>1</v>
      </c>
      <c r="I181" s="228"/>
      <c r="J181" s="224"/>
      <c r="K181" s="224"/>
      <c r="L181" s="229"/>
      <c r="M181" s="230"/>
      <c r="N181" s="231"/>
      <c r="O181" s="231"/>
      <c r="P181" s="231"/>
      <c r="Q181" s="231"/>
      <c r="R181" s="231"/>
      <c r="S181" s="231"/>
      <c r="T181" s="232"/>
      <c r="AT181" s="233" t="s">
        <v>175</v>
      </c>
      <c r="AU181" s="233" t="s">
        <v>85</v>
      </c>
      <c r="AV181" s="13" t="s">
        <v>83</v>
      </c>
      <c r="AW181" s="13" t="s">
        <v>31</v>
      </c>
      <c r="AX181" s="13" t="s">
        <v>75</v>
      </c>
      <c r="AY181" s="233" t="s">
        <v>167</v>
      </c>
    </row>
    <row r="182" spans="1:65" s="14" customFormat="1" ht="11.25">
      <c r="B182" s="234"/>
      <c r="C182" s="235"/>
      <c r="D182" s="225" t="s">
        <v>175</v>
      </c>
      <c r="E182" s="236" t="s">
        <v>1</v>
      </c>
      <c r="F182" s="237" t="s">
        <v>1492</v>
      </c>
      <c r="G182" s="235"/>
      <c r="H182" s="238">
        <v>16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AT182" s="244" t="s">
        <v>175</v>
      </c>
      <c r="AU182" s="244" t="s">
        <v>85</v>
      </c>
      <c r="AV182" s="14" t="s">
        <v>85</v>
      </c>
      <c r="AW182" s="14" t="s">
        <v>31</v>
      </c>
      <c r="AX182" s="14" t="s">
        <v>75</v>
      </c>
      <c r="AY182" s="244" t="s">
        <v>167</v>
      </c>
    </row>
    <row r="183" spans="1:65" s="15" customFormat="1" ht="11.25">
      <c r="B183" s="245"/>
      <c r="C183" s="246"/>
      <c r="D183" s="225" t="s">
        <v>175</v>
      </c>
      <c r="E183" s="247" t="s">
        <v>1</v>
      </c>
      <c r="F183" s="248" t="s">
        <v>202</v>
      </c>
      <c r="G183" s="246"/>
      <c r="H183" s="249">
        <v>16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AT183" s="255" t="s">
        <v>175</v>
      </c>
      <c r="AU183" s="255" t="s">
        <v>85</v>
      </c>
      <c r="AV183" s="15" t="s">
        <v>173</v>
      </c>
      <c r="AW183" s="15" t="s">
        <v>31</v>
      </c>
      <c r="AX183" s="15" t="s">
        <v>83</v>
      </c>
      <c r="AY183" s="255" t="s">
        <v>167</v>
      </c>
    </row>
    <row r="184" spans="1:65" s="2" customFormat="1" ht="16.5" customHeight="1">
      <c r="A184" s="35"/>
      <c r="B184" s="36"/>
      <c r="C184" s="256" t="s">
        <v>264</v>
      </c>
      <c r="D184" s="256" t="s">
        <v>245</v>
      </c>
      <c r="E184" s="257" t="s">
        <v>1493</v>
      </c>
      <c r="F184" s="258" t="s">
        <v>1494</v>
      </c>
      <c r="G184" s="259" t="s">
        <v>248</v>
      </c>
      <c r="H184" s="260">
        <v>0.24</v>
      </c>
      <c r="I184" s="261"/>
      <c r="J184" s="260">
        <f>ROUND(I184*H184,2)</f>
        <v>0</v>
      </c>
      <c r="K184" s="262"/>
      <c r="L184" s="263"/>
      <c r="M184" s="264" t="s">
        <v>1</v>
      </c>
      <c r="N184" s="265" t="s">
        <v>40</v>
      </c>
      <c r="O184" s="72"/>
      <c r="P184" s="219">
        <f>O184*H184</f>
        <v>0</v>
      </c>
      <c r="Q184" s="219">
        <v>1E-3</v>
      </c>
      <c r="R184" s="219">
        <f>Q184*H184</f>
        <v>2.4000000000000001E-4</v>
      </c>
      <c r="S184" s="219">
        <v>0</v>
      </c>
      <c r="T184" s="22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1" t="s">
        <v>217</v>
      </c>
      <c r="AT184" s="221" t="s">
        <v>245</v>
      </c>
      <c r="AU184" s="221" t="s">
        <v>85</v>
      </c>
      <c r="AY184" s="18" t="s">
        <v>167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8" t="s">
        <v>83</v>
      </c>
      <c r="BK184" s="222">
        <f>ROUND(I184*H184,2)</f>
        <v>0</v>
      </c>
      <c r="BL184" s="18" t="s">
        <v>173</v>
      </c>
      <c r="BM184" s="221" t="s">
        <v>1495</v>
      </c>
    </row>
    <row r="185" spans="1:65" s="14" customFormat="1" ht="11.25">
      <c r="B185" s="234"/>
      <c r="C185" s="235"/>
      <c r="D185" s="225" t="s">
        <v>175</v>
      </c>
      <c r="E185" s="235"/>
      <c r="F185" s="237" t="s">
        <v>1496</v>
      </c>
      <c r="G185" s="235"/>
      <c r="H185" s="238">
        <v>0.24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AT185" s="244" t="s">
        <v>175</v>
      </c>
      <c r="AU185" s="244" t="s">
        <v>85</v>
      </c>
      <c r="AV185" s="14" t="s">
        <v>85</v>
      </c>
      <c r="AW185" s="14" t="s">
        <v>4</v>
      </c>
      <c r="AX185" s="14" t="s">
        <v>83</v>
      </c>
      <c r="AY185" s="244" t="s">
        <v>167</v>
      </c>
    </row>
    <row r="186" spans="1:65" s="12" customFormat="1" ht="22.9" customHeight="1">
      <c r="B186" s="194"/>
      <c r="C186" s="195"/>
      <c r="D186" s="196" t="s">
        <v>74</v>
      </c>
      <c r="E186" s="208" t="s">
        <v>173</v>
      </c>
      <c r="F186" s="208" t="s">
        <v>334</v>
      </c>
      <c r="G186" s="195"/>
      <c r="H186" s="195"/>
      <c r="I186" s="198"/>
      <c r="J186" s="209">
        <f>BK186</f>
        <v>0</v>
      </c>
      <c r="K186" s="195"/>
      <c r="L186" s="200"/>
      <c r="M186" s="201"/>
      <c r="N186" s="202"/>
      <c r="O186" s="202"/>
      <c r="P186" s="203">
        <f>SUM(P187:P191)</f>
        <v>0</v>
      </c>
      <c r="Q186" s="202"/>
      <c r="R186" s="203">
        <f>SUM(R187:R191)</f>
        <v>3.3655706000000003</v>
      </c>
      <c r="S186" s="202"/>
      <c r="T186" s="204">
        <f>SUM(T187:T191)</f>
        <v>0</v>
      </c>
      <c r="AR186" s="205" t="s">
        <v>83</v>
      </c>
      <c r="AT186" s="206" t="s">
        <v>74</v>
      </c>
      <c r="AU186" s="206" t="s">
        <v>83</v>
      </c>
      <c r="AY186" s="205" t="s">
        <v>167</v>
      </c>
      <c r="BK186" s="207">
        <f>SUM(BK187:BK191)</f>
        <v>0</v>
      </c>
    </row>
    <row r="187" spans="1:65" s="2" customFormat="1" ht="24" customHeight="1">
      <c r="A187" s="35"/>
      <c r="B187" s="36"/>
      <c r="C187" s="210" t="s">
        <v>271</v>
      </c>
      <c r="D187" s="210" t="s">
        <v>169</v>
      </c>
      <c r="E187" s="211" t="s">
        <v>1281</v>
      </c>
      <c r="F187" s="212" t="s">
        <v>1282</v>
      </c>
      <c r="G187" s="213" t="s">
        <v>172</v>
      </c>
      <c r="H187" s="214">
        <v>1.78</v>
      </c>
      <c r="I187" s="215"/>
      <c r="J187" s="214">
        <f>ROUND(I187*H187,2)</f>
        <v>0</v>
      </c>
      <c r="K187" s="216"/>
      <c r="L187" s="40"/>
      <c r="M187" s="217" t="s">
        <v>1</v>
      </c>
      <c r="N187" s="218" t="s">
        <v>40</v>
      </c>
      <c r="O187" s="72"/>
      <c r="P187" s="219">
        <f>O187*H187</f>
        <v>0</v>
      </c>
      <c r="Q187" s="219">
        <v>1.8907700000000001</v>
      </c>
      <c r="R187" s="219">
        <f>Q187*H187</f>
        <v>3.3655706000000003</v>
      </c>
      <c r="S187" s="219">
        <v>0</v>
      </c>
      <c r="T187" s="22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1" t="s">
        <v>173</v>
      </c>
      <c r="AT187" s="221" t="s">
        <v>169</v>
      </c>
      <c r="AU187" s="221" t="s">
        <v>85</v>
      </c>
      <c r="AY187" s="18" t="s">
        <v>167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8" t="s">
        <v>83</v>
      </c>
      <c r="BK187" s="222">
        <f>ROUND(I187*H187,2)</f>
        <v>0</v>
      </c>
      <c r="BL187" s="18" t="s">
        <v>173</v>
      </c>
      <c r="BM187" s="221" t="s">
        <v>1497</v>
      </c>
    </row>
    <row r="188" spans="1:65" s="13" customFormat="1" ht="11.25">
      <c r="B188" s="223"/>
      <c r="C188" s="224"/>
      <c r="D188" s="225" t="s">
        <v>175</v>
      </c>
      <c r="E188" s="226" t="s">
        <v>1</v>
      </c>
      <c r="F188" s="227" t="s">
        <v>1498</v>
      </c>
      <c r="G188" s="224"/>
      <c r="H188" s="226" t="s">
        <v>1</v>
      </c>
      <c r="I188" s="228"/>
      <c r="J188" s="224"/>
      <c r="K188" s="224"/>
      <c r="L188" s="229"/>
      <c r="M188" s="230"/>
      <c r="N188" s="231"/>
      <c r="O188" s="231"/>
      <c r="P188" s="231"/>
      <c r="Q188" s="231"/>
      <c r="R188" s="231"/>
      <c r="S188" s="231"/>
      <c r="T188" s="232"/>
      <c r="AT188" s="233" t="s">
        <v>175</v>
      </c>
      <c r="AU188" s="233" t="s">
        <v>85</v>
      </c>
      <c r="AV188" s="13" t="s">
        <v>83</v>
      </c>
      <c r="AW188" s="13" t="s">
        <v>31</v>
      </c>
      <c r="AX188" s="13" t="s">
        <v>75</v>
      </c>
      <c r="AY188" s="233" t="s">
        <v>167</v>
      </c>
    </row>
    <row r="189" spans="1:65" s="14" customFormat="1" ht="11.25">
      <c r="B189" s="234"/>
      <c r="C189" s="235"/>
      <c r="D189" s="225" t="s">
        <v>175</v>
      </c>
      <c r="E189" s="236" t="s">
        <v>1</v>
      </c>
      <c r="F189" s="237" t="s">
        <v>1499</v>
      </c>
      <c r="G189" s="235"/>
      <c r="H189" s="238">
        <v>0.54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AT189" s="244" t="s">
        <v>175</v>
      </c>
      <c r="AU189" s="244" t="s">
        <v>85</v>
      </c>
      <c r="AV189" s="14" t="s">
        <v>85</v>
      </c>
      <c r="AW189" s="14" t="s">
        <v>31</v>
      </c>
      <c r="AX189" s="14" t="s">
        <v>75</v>
      </c>
      <c r="AY189" s="244" t="s">
        <v>167</v>
      </c>
    </row>
    <row r="190" spans="1:65" s="14" customFormat="1" ht="11.25">
      <c r="B190" s="234"/>
      <c r="C190" s="235"/>
      <c r="D190" s="225" t="s">
        <v>175</v>
      </c>
      <c r="E190" s="236" t="s">
        <v>1</v>
      </c>
      <c r="F190" s="237" t="s">
        <v>1500</v>
      </c>
      <c r="G190" s="235"/>
      <c r="H190" s="238">
        <v>1.24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AT190" s="244" t="s">
        <v>175</v>
      </c>
      <c r="AU190" s="244" t="s">
        <v>85</v>
      </c>
      <c r="AV190" s="14" t="s">
        <v>85</v>
      </c>
      <c r="AW190" s="14" t="s">
        <v>31</v>
      </c>
      <c r="AX190" s="14" t="s">
        <v>75</v>
      </c>
      <c r="AY190" s="244" t="s">
        <v>167</v>
      </c>
    </row>
    <row r="191" spans="1:65" s="15" customFormat="1" ht="11.25">
      <c r="B191" s="245"/>
      <c r="C191" s="246"/>
      <c r="D191" s="225" t="s">
        <v>175</v>
      </c>
      <c r="E191" s="247" t="s">
        <v>1</v>
      </c>
      <c r="F191" s="248" t="s">
        <v>202</v>
      </c>
      <c r="G191" s="246"/>
      <c r="H191" s="249">
        <v>1.78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AT191" s="255" t="s">
        <v>175</v>
      </c>
      <c r="AU191" s="255" t="s">
        <v>85</v>
      </c>
      <c r="AV191" s="15" t="s">
        <v>173</v>
      </c>
      <c r="AW191" s="15" t="s">
        <v>31</v>
      </c>
      <c r="AX191" s="15" t="s">
        <v>83</v>
      </c>
      <c r="AY191" s="255" t="s">
        <v>167</v>
      </c>
    </row>
    <row r="192" spans="1:65" s="12" customFormat="1" ht="22.9" customHeight="1">
      <c r="B192" s="194"/>
      <c r="C192" s="195"/>
      <c r="D192" s="196" t="s">
        <v>74</v>
      </c>
      <c r="E192" s="208" t="s">
        <v>217</v>
      </c>
      <c r="F192" s="208" t="s">
        <v>1501</v>
      </c>
      <c r="G192" s="195"/>
      <c r="H192" s="195"/>
      <c r="I192" s="198"/>
      <c r="J192" s="209">
        <f>BK192</f>
        <v>0</v>
      </c>
      <c r="K192" s="195"/>
      <c r="L192" s="200"/>
      <c r="M192" s="201"/>
      <c r="N192" s="202"/>
      <c r="O192" s="202"/>
      <c r="P192" s="203">
        <f>SUM(P193:P200)</f>
        <v>0</v>
      </c>
      <c r="Q192" s="202"/>
      <c r="R192" s="203">
        <f>SUM(R193:R200)</f>
        <v>0.46856999999999999</v>
      </c>
      <c r="S192" s="202"/>
      <c r="T192" s="204">
        <f>SUM(T193:T200)</f>
        <v>0</v>
      </c>
      <c r="AR192" s="205" t="s">
        <v>83</v>
      </c>
      <c r="AT192" s="206" t="s">
        <v>74</v>
      </c>
      <c r="AU192" s="206" t="s">
        <v>83</v>
      </c>
      <c r="AY192" s="205" t="s">
        <v>167</v>
      </c>
      <c r="BK192" s="207">
        <f>SUM(BK193:BK200)</f>
        <v>0</v>
      </c>
    </row>
    <row r="193" spans="1:65" s="2" customFormat="1" ht="24" customHeight="1">
      <c r="A193" s="35"/>
      <c r="B193" s="36"/>
      <c r="C193" s="210" t="s">
        <v>279</v>
      </c>
      <c r="D193" s="210" t="s">
        <v>169</v>
      </c>
      <c r="E193" s="211" t="s">
        <v>1502</v>
      </c>
      <c r="F193" s="212" t="s">
        <v>1503</v>
      </c>
      <c r="G193" s="213" t="s">
        <v>338</v>
      </c>
      <c r="H193" s="214">
        <v>24</v>
      </c>
      <c r="I193" s="215"/>
      <c r="J193" s="214">
        <f t="shared" ref="J193:J200" si="0">ROUND(I193*H193,2)</f>
        <v>0</v>
      </c>
      <c r="K193" s="216"/>
      <c r="L193" s="40"/>
      <c r="M193" s="217" t="s">
        <v>1</v>
      </c>
      <c r="N193" s="218" t="s">
        <v>40</v>
      </c>
      <c r="O193" s="72"/>
      <c r="P193" s="219">
        <f t="shared" ref="P193:P200" si="1">O193*H193</f>
        <v>0</v>
      </c>
      <c r="Q193" s="219">
        <v>0</v>
      </c>
      <c r="R193" s="219">
        <f t="shared" ref="R193:R200" si="2">Q193*H193</f>
        <v>0</v>
      </c>
      <c r="S193" s="219">
        <v>0</v>
      </c>
      <c r="T193" s="220">
        <f t="shared" ref="T193:T200" si="3"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1" t="s">
        <v>173</v>
      </c>
      <c r="AT193" s="221" t="s">
        <v>169</v>
      </c>
      <c r="AU193" s="221" t="s">
        <v>85</v>
      </c>
      <c r="AY193" s="18" t="s">
        <v>167</v>
      </c>
      <c r="BE193" s="222">
        <f t="shared" ref="BE193:BE200" si="4">IF(N193="základní",J193,0)</f>
        <v>0</v>
      </c>
      <c r="BF193" s="222">
        <f t="shared" ref="BF193:BF200" si="5">IF(N193="snížená",J193,0)</f>
        <v>0</v>
      </c>
      <c r="BG193" s="222">
        <f t="shared" ref="BG193:BG200" si="6">IF(N193="zákl. přenesená",J193,0)</f>
        <v>0</v>
      </c>
      <c r="BH193" s="222">
        <f t="shared" ref="BH193:BH200" si="7">IF(N193="sníž. přenesená",J193,0)</f>
        <v>0</v>
      </c>
      <c r="BI193" s="222">
        <f t="shared" ref="BI193:BI200" si="8">IF(N193="nulová",J193,0)</f>
        <v>0</v>
      </c>
      <c r="BJ193" s="18" t="s">
        <v>83</v>
      </c>
      <c r="BK193" s="222">
        <f t="shared" ref="BK193:BK200" si="9">ROUND(I193*H193,2)</f>
        <v>0</v>
      </c>
      <c r="BL193" s="18" t="s">
        <v>173</v>
      </c>
      <c r="BM193" s="221" t="s">
        <v>1504</v>
      </c>
    </row>
    <row r="194" spans="1:65" s="2" customFormat="1" ht="24" customHeight="1">
      <c r="A194" s="35"/>
      <c r="B194" s="36"/>
      <c r="C194" s="256" t="s">
        <v>284</v>
      </c>
      <c r="D194" s="256" t="s">
        <v>245</v>
      </c>
      <c r="E194" s="257" t="s">
        <v>1505</v>
      </c>
      <c r="F194" s="258" t="s">
        <v>1506</v>
      </c>
      <c r="G194" s="259" t="s">
        <v>338</v>
      </c>
      <c r="H194" s="260">
        <v>24</v>
      </c>
      <c r="I194" s="261"/>
      <c r="J194" s="260">
        <f t="shared" si="0"/>
        <v>0</v>
      </c>
      <c r="K194" s="262"/>
      <c r="L194" s="263"/>
      <c r="M194" s="264" t="s">
        <v>1</v>
      </c>
      <c r="N194" s="265" t="s">
        <v>40</v>
      </c>
      <c r="O194" s="72"/>
      <c r="P194" s="219">
        <f t="shared" si="1"/>
        <v>0</v>
      </c>
      <c r="Q194" s="219">
        <v>3.3E-4</v>
      </c>
      <c r="R194" s="219">
        <f t="shared" si="2"/>
        <v>7.92E-3</v>
      </c>
      <c r="S194" s="219">
        <v>0</v>
      </c>
      <c r="T194" s="220">
        <f t="shared" si="3"/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1" t="s">
        <v>217</v>
      </c>
      <c r="AT194" s="221" t="s">
        <v>245</v>
      </c>
      <c r="AU194" s="221" t="s">
        <v>85</v>
      </c>
      <c r="AY194" s="18" t="s">
        <v>167</v>
      </c>
      <c r="BE194" s="222">
        <f t="shared" si="4"/>
        <v>0</v>
      </c>
      <c r="BF194" s="222">
        <f t="shared" si="5"/>
        <v>0</v>
      </c>
      <c r="BG194" s="222">
        <f t="shared" si="6"/>
        <v>0</v>
      </c>
      <c r="BH194" s="222">
        <f t="shared" si="7"/>
        <v>0</v>
      </c>
      <c r="BI194" s="222">
        <f t="shared" si="8"/>
        <v>0</v>
      </c>
      <c r="BJ194" s="18" t="s">
        <v>83</v>
      </c>
      <c r="BK194" s="222">
        <f t="shared" si="9"/>
        <v>0</v>
      </c>
      <c r="BL194" s="18" t="s">
        <v>173</v>
      </c>
      <c r="BM194" s="221" t="s">
        <v>1507</v>
      </c>
    </row>
    <row r="195" spans="1:65" s="2" customFormat="1" ht="24" customHeight="1">
      <c r="A195" s="35"/>
      <c r="B195" s="36"/>
      <c r="C195" s="210" t="s">
        <v>290</v>
      </c>
      <c r="D195" s="210" t="s">
        <v>169</v>
      </c>
      <c r="E195" s="211" t="s">
        <v>1508</v>
      </c>
      <c r="F195" s="212" t="s">
        <v>1509</v>
      </c>
      <c r="G195" s="213" t="s">
        <v>307</v>
      </c>
      <c r="H195" s="214">
        <v>2</v>
      </c>
      <c r="I195" s="215"/>
      <c r="J195" s="214">
        <f t="shared" si="0"/>
        <v>0</v>
      </c>
      <c r="K195" s="216"/>
      <c r="L195" s="40"/>
      <c r="M195" s="217" t="s">
        <v>1</v>
      </c>
      <c r="N195" s="218" t="s">
        <v>40</v>
      </c>
      <c r="O195" s="72"/>
      <c r="P195" s="219">
        <f t="shared" si="1"/>
        <v>0</v>
      </c>
      <c r="Q195" s="219">
        <v>0</v>
      </c>
      <c r="R195" s="219">
        <f t="shared" si="2"/>
        <v>0</v>
      </c>
      <c r="S195" s="219">
        <v>0</v>
      </c>
      <c r="T195" s="220">
        <f t="shared" si="3"/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1" t="s">
        <v>173</v>
      </c>
      <c r="AT195" s="221" t="s">
        <v>169</v>
      </c>
      <c r="AU195" s="221" t="s">
        <v>85</v>
      </c>
      <c r="AY195" s="18" t="s">
        <v>167</v>
      </c>
      <c r="BE195" s="222">
        <f t="shared" si="4"/>
        <v>0</v>
      </c>
      <c r="BF195" s="222">
        <f t="shared" si="5"/>
        <v>0</v>
      </c>
      <c r="BG195" s="222">
        <f t="shared" si="6"/>
        <v>0</v>
      </c>
      <c r="BH195" s="222">
        <f t="shared" si="7"/>
        <v>0</v>
      </c>
      <c r="BI195" s="222">
        <f t="shared" si="8"/>
        <v>0</v>
      </c>
      <c r="BJ195" s="18" t="s">
        <v>83</v>
      </c>
      <c r="BK195" s="222">
        <f t="shared" si="9"/>
        <v>0</v>
      </c>
      <c r="BL195" s="18" t="s">
        <v>173</v>
      </c>
      <c r="BM195" s="221" t="s">
        <v>1510</v>
      </c>
    </row>
    <row r="196" spans="1:65" s="2" customFormat="1" ht="16.5" customHeight="1">
      <c r="A196" s="35"/>
      <c r="B196" s="36"/>
      <c r="C196" s="256" t="s">
        <v>7</v>
      </c>
      <c r="D196" s="256" t="s">
        <v>245</v>
      </c>
      <c r="E196" s="257" t="s">
        <v>1511</v>
      </c>
      <c r="F196" s="258" t="s">
        <v>1512</v>
      </c>
      <c r="G196" s="259" t="s">
        <v>307</v>
      </c>
      <c r="H196" s="260">
        <v>2</v>
      </c>
      <c r="I196" s="261"/>
      <c r="J196" s="260">
        <f t="shared" si="0"/>
        <v>0</v>
      </c>
      <c r="K196" s="262"/>
      <c r="L196" s="263"/>
      <c r="M196" s="264" t="s">
        <v>1</v>
      </c>
      <c r="N196" s="265" t="s">
        <v>40</v>
      </c>
      <c r="O196" s="72"/>
      <c r="P196" s="219">
        <f t="shared" si="1"/>
        <v>0</v>
      </c>
      <c r="Q196" s="219">
        <v>9.0000000000000006E-5</v>
      </c>
      <c r="R196" s="219">
        <f t="shared" si="2"/>
        <v>1.8000000000000001E-4</v>
      </c>
      <c r="S196" s="219">
        <v>0</v>
      </c>
      <c r="T196" s="220">
        <f t="shared" si="3"/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1" t="s">
        <v>217</v>
      </c>
      <c r="AT196" s="221" t="s">
        <v>245</v>
      </c>
      <c r="AU196" s="221" t="s">
        <v>85</v>
      </c>
      <c r="AY196" s="18" t="s">
        <v>167</v>
      </c>
      <c r="BE196" s="222">
        <f t="shared" si="4"/>
        <v>0</v>
      </c>
      <c r="BF196" s="222">
        <f t="shared" si="5"/>
        <v>0</v>
      </c>
      <c r="BG196" s="222">
        <f t="shared" si="6"/>
        <v>0</v>
      </c>
      <c r="BH196" s="222">
        <f t="shared" si="7"/>
        <v>0</v>
      </c>
      <c r="BI196" s="222">
        <f t="shared" si="8"/>
        <v>0</v>
      </c>
      <c r="BJ196" s="18" t="s">
        <v>83</v>
      </c>
      <c r="BK196" s="222">
        <f t="shared" si="9"/>
        <v>0</v>
      </c>
      <c r="BL196" s="18" t="s">
        <v>173</v>
      </c>
      <c r="BM196" s="221" t="s">
        <v>1513</v>
      </c>
    </row>
    <row r="197" spans="1:65" s="2" customFormat="1" ht="16.5" customHeight="1">
      <c r="A197" s="35"/>
      <c r="B197" s="36"/>
      <c r="C197" s="210" t="s">
        <v>304</v>
      </c>
      <c r="D197" s="210" t="s">
        <v>169</v>
      </c>
      <c r="E197" s="211" t="s">
        <v>1514</v>
      </c>
      <c r="F197" s="212" t="s">
        <v>1515</v>
      </c>
      <c r="G197" s="213" t="s">
        <v>307</v>
      </c>
      <c r="H197" s="214">
        <v>1</v>
      </c>
      <c r="I197" s="215"/>
      <c r="J197" s="214">
        <f t="shared" si="0"/>
        <v>0</v>
      </c>
      <c r="K197" s="216"/>
      <c r="L197" s="40"/>
      <c r="M197" s="217" t="s">
        <v>1</v>
      </c>
      <c r="N197" s="218" t="s">
        <v>40</v>
      </c>
      <c r="O197" s="72"/>
      <c r="P197" s="219">
        <f t="shared" si="1"/>
        <v>0</v>
      </c>
      <c r="Q197" s="219">
        <v>3.8000000000000002E-4</v>
      </c>
      <c r="R197" s="219">
        <f t="shared" si="2"/>
        <v>3.8000000000000002E-4</v>
      </c>
      <c r="S197" s="219">
        <v>0</v>
      </c>
      <c r="T197" s="220">
        <f t="shared" si="3"/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1" t="s">
        <v>173</v>
      </c>
      <c r="AT197" s="221" t="s">
        <v>169</v>
      </c>
      <c r="AU197" s="221" t="s">
        <v>85</v>
      </c>
      <c r="AY197" s="18" t="s">
        <v>167</v>
      </c>
      <c r="BE197" s="222">
        <f t="shared" si="4"/>
        <v>0</v>
      </c>
      <c r="BF197" s="222">
        <f t="shared" si="5"/>
        <v>0</v>
      </c>
      <c r="BG197" s="222">
        <f t="shared" si="6"/>
        <v>0</v>
      </c>
      <c r="BH197" s="222">
        <f t="shared" si="7"/>
        <v>0</v>
      </c>
      <c r="BI197" s="222">
        <f t="shared" si="8"/>
        <v>0</v>
      </c>
      <c r="BJ197" s="18" t="s">
        <v>83</v>
      </c>
      <c r="BK197" s="222">
        <f t="shared" si="9"/>
        <v>0</v>
      </c>
      <c r="BL197" s="18" t="s">
        <v>173</v>
      </c>
      <c r="BM197" s="221" t="s">
        <v>1516</v>
      </c>
    </row>
    <row r="198" spans="1:65" s="2" customFormat="1" ht="24" customHeight="1">
      <c r="A198" s="35"/>
      <c r="B198" s="36"/>
      <c r="C198" s="210" t="s">
        <v>309</v>
      </c>
      <c r="D198" s="210" t="s">
        <v>169</v>
      </c>
      <c r="E198" s="211" t="s">
        <v>1517</v>
      </c>
      <c r="F198" s="212" t="s">
        <v>1518</v>
      </c>
      <c r="G198" s="213" t="s">
        <v>338</v>
      </c>
      <c r="H198" s="214">
        <v>24</v>
      </c>
      <c r="I198" s="215"/>
      <c r="J198" s="214">
        <f t="shared" si="0"/>
        <v>0</v>
      </c>
      <c r="K198" s="216"/>
      <c r="L198" s="40"/>
      <c r="M198" s="217" t="s">
        <v>1</v>
      </c>
      <c r="N198" s="218" t="s">
        <v>40</v>
      </c>
      <c r="O198" s="72"/>
      <c r="P198" s="219">
        <f t="shared" si="1"/>
        <v>0</v>
      </c>
      <c r="Q198" s="219">
        <v>0</v>
      </c>
      <c r="R198" s="219">
        <f t="shared" si="2"/>
        <v>0</v>
      </c>
      <c r="S198" s="219">
        <v>0</v>
      </c>
      <c r="T198" s="220">
        <f t="shared" si="3"/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1" t="s">
        <v>173</v>
      </c>
      <c r="AT198" s="221" t="s">
        <v>169</v>
      </c>
      <c r="AU198" s="221" t="s">
        <v>85</v>
      </c>
      <c r="AY198" s="18" t="s">
        <v>167</v>
      </c>
      <c r="BE198" s="222">
        <f t="shared" si="4"/>
        <v>0</v>
      </c>
      <c r="BF198" s="222">
        <f t="shared" si="5"/>
        <v>0</v>
      </c>
      <c r="BG198" s="222">
        <f t="shared" si="6"/>
        <v>0</v>
      </c>
      <c r="BH198" s="222">
        <f t="shared" si="7"/>
        <v>0</v>
      </c>
      <c r="BI198" s="222">
        <f t="shared" si="8"/>
        <v>0</v>
      </c>
      <c r="BJ198" s="18" t="s">
        <v>83</v>
      </c>
      <c r="BK198" s="222">
        <f t="shared" si="9"/>
        <v>0</v>
      </c>
      <c r="BL198" s="18" t="s">
        <v>173</v>
      </c>
      <c r="BM198" s="221" t="s">
        <v>1519</v>
      </c>
    </row>
    <row r="199" spans="1:65" s="2" customFormat="1" ht="16.5" customHeight="1">
      <c r="A199" s="35"/>
      <c r="B199" s="36"/>
      <c r="C199" s="210" t="s">
        <v>313</v>
      </c>
      <c r="D199" s="210" t="s">
        <v>169</v>
      </c>
      <c r="E199" s="211" t="s">
        <v>1520</v>
      </c>
      <c r="F199" s="212" t="s">
        <v>1521</v>
      </c>
      <c r="G199" s="213" t="s">
        <v>338</v>
      </c>
      <c r="H199" s="214">
        <v>24</v>
      </c>
      <c r="I199" s="215"/>
      <c r="J199" s="214">
        <f t="shared" si="0"/>
        <v>0</v>
      </c>
      <c r="K199" s="216"/>
      <c r="L199" s="40"/>
      <c r="M199" s="217" t="s">
        <v>1</v>
      </c>
      <c r="N199" s="218" t="s">
        <v>40</v>
      </c>
      <c r="O199" s="72"/>
      <c r="P199" s="219">
        <f t="shared" si="1"/>
        <v>0</v>
      </c>
      <c r="Q199" s="219">
        <v>0</v>
      </c>
      <c r="R199" s="219">
        <f t="shared" si="2"/>
        <v>0</v>
      </c>
      <c r="S199" s="219">
        <v>0</v>
      </c>
      <c r="T199" s="220">
        <f t="shared" si="3"/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1" t="s">
        <v>173</v>
      </c>
      <c r="AT199" s="221" t="s">
        <v>169</v>
      </c>
      <c r="AU199" s="221" t="s">
        <v>85</v>
      </c>
      <c r="AY199" s="18" t="s">
        <v>167</v>
      </c>
      <c r="BE199" s="222">
        <f t="shared" si="4"/>
        <v>0</v>
      </c>
      <c r="BF199" s="222">
        <f t="shared" si="5"/>
        <v>0</v>
      </c>
      <c r="BG199" s="222">
        <f t="shared" si="6"/>
        <v>0</v>
      </c>
      <c r="BH199" s="222">
        <f t="shared" si="7"/>
        <v>0</v>
      </c>
      <c r="BI199" s="222">
        <f t="shared" si="8"/>
        <v>0</v>
      </c>
      <c r="BJ199" s="18" t="s">
        <v>83</v>
      </c>
      <c r="BK199" s="222">
        <f t="shared" si="9"/>
        <v>0</v>
      </c>
      <c r="BL199" s="18" t="s">
        <v>173</v>
      </c>
      <c r="BM199" s="221" t="s">
        <v>1522</v>
      </c>
    </row>
    <row r="200" spans="1:65" s="2" customFormat="1" ht="24" customHeight="1">
      <c r="A200" s="35"/>
      <c r="B200" s="36"/>
      <c r="C200" s="210" t="s">
        <v>317</v>
      </c>
      <c r="D200" s="210" t="s">
        <v>169</v>
      </c>
      <c r="E200" s="211" t="s">
        <v>1523</v>
      </c>
      <c r="F200" s="212" t="s">
        <v>1524</v>
      </c>
      <c r="G200" s="213" t="s">
        <v>307</v>
      </c>
      <c r="H200" s="214">
        <v>1</v>
      </c>
      <c r="I200" s="215"/>
      <c r="J200" s="214">
        <f t="shared" si="0"/>
        <v>0</v>
      </c>
      <c r="K200" s="216"/>
      <c r="L200" s="40"/>
      <c r="M200" s="217" t="s">
        <v>1</v>
      </c>
      <c r="N200" s="218" t="s">
        <v>40</v>
      </c>
      <c r="O200" s="72"/>
      <c r="P200" s="219">
        <f t="shared" si="1"/>
        <v>0</v>
      </c>
      <c r="Q200" s="219">
        <v>0.46009</v>
      </c>
      <c r="R200" s="219">
        <f t="shared" si="2"/>
        <v>0.46009</v>
      </c>
      <c r="S200" s="219">
        <v>0</v>
      </c>
      <c r="T200" s="220">
        <f t="shared" si="3"/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1" t="s">
        <v>173</v>
      </c>
      <c r="AT200" s="221" t="s">
        <v>169</v>
      </c>
      <c r="AU200" s="221" t="s">
        <v>85</v>
      </c>
      <c r="AY200" s="18" t="s">
        <v>167</v>
      </c>
      <c r="BE200" s="222">
        <f t="shared" si="4"/>
        <v>0</v>
      </c>
      <c r="BF200" s="222">
        <f t="shared" si="5"/>
        <v>0</v>
      </c>
      <c r="BG200" s="222">
        <f t="shared" si="6"/>
        <v>0</v>
      </c>
      <c r="BH200" s="222">
        <f t="shared" si="7"/>
        <v>0</v>
      </c>
      <c r="BI200" s="222">
        <f t="shared" si="8"/>
        <v>0</v>
      </c>
      <c r="BJ200" s="18" t="s">
        <v>83</v>
      </c>
      <c r="BK200" s="222">
        <f t="shared" si="9"/>
        <v>0</v>
      </c>
      <c r="BL200" s="18" t="s">
        <v>173</v>
      </c>
      <c r="BM200" s="221" t="s">
        <v>1525</v>
      </c>
    </row>
    <row r="201" spans="1:65" s="12" customFormat="1" ht="22.9" customHeight="1">
      <c r="B201" s="194"/>
      <c r="C201" s="195"/>
      <c r="D201" s="196" t="s">
        <v>74</v>
      </c>
      <c r="E201" s="208" t="s">
        <v>1286</v>
      </c>
      <c r="F201" s="208" t="s">
        <v>1287</v>
      </c>
      <c r="G201" s="195"/>
      <c r="H201" s="195"/>
      <c r="I201" s="198"/>
      <c r="J201" s="209">
        <f>BK201</f>
        <v>0</v>
      </c>
      <c r="K201" s="195"/>
      <c r="L201" s="200"/>
      <c r="M201" s="201"/>
      <c r="N201" s="202"/>
      <c r="O201" s="202"/>
      <c r="P201" s="203">
        <f>P202</f>
        <v>0</v>
      </c>
      <c r="Q201" s="202"/>
      <c r="R201" s="203">
        <f>R202</f>
        <v>0</v>
      </c>
      <c r="S201" s="202"/>
      <c r="T201" s="204">
        <f>T202</f>
        <v>0</v>
      </c>
      <c r="AR201" s="205" t="s">
        <v>83</v>
      </c>
      <c r="AT201" s="206" t="s">
        <v>74</v>
      </c>
      <c r="AU201" s="206" t="s">
        <v>83</v>
      </c>
      <c r="AY201" s="205" t="s">
        <v>167</v>
      </c>
      <c r="BK201" s="207">
        <f>BK202</f>
        <v>0</v>
      </c>
    </row>
    <row r="202" spans="1:65" s="2" customFormat="1" ht="24" customHeight="1">
      <c r="A202" s="35"/>
      <c r="B202" s="36"/>
      <c r="C202" s="210" t="s">
        <v>322</v>
      </c>
      <c r="D202" s="210" t="s">
        <v>169</v>
      </c>
      <c r="E202" s="211" t="s">
        <v>1526</v>
      </c>
      <c r="F202" s="212" t="s">
        <v>1527</v>
      </c>
      <c r="G202" s="213" t="s">
        <v>230</v>
      </c>
      <c r="H202" s="214">
        <v>12.09</v>
      </c>
      <c r="I202" s="215"/>
      <c r="J202" s="214">
        <f>ROUND(I202*H202,2)</f>
        <v>0</v>
      </c>
      <c r="K202" s="216"/>
      <c r="L202" s="40"/>
      <c r="M202" s="280" t="s">
        <v>1</v>
      </c>
      <c r="N202" s="281" t="s">
        <v>40</v>
      </c>
      <c r="O202" s="282"/>
      <c r="P202" s="283">
        <f>O202*H202</f>
        <v>0</v>
      </c>
      <c r="Q202" s="283">
        <v>0</v>
      </c>
      <c r="R202" s="283">
        <f>Q202*H202</f>
        <v>0</v>
      </c>
      <c r="S202" s="283">
        <v>0</v>
      </c>
      <c r="T202" s="28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1" t="s">
        <v>173</v>
      </c>
      <c r="AT202" s="221" t="s">
        <v>169</v>
      </c>
      <c r="AU202" s="221" t="s">
        <v>85</v>
      </c>
      <c r="AY202" s="18" t="s">
        <v>167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8" t="s">
        <v>83</v>
      </c>
      <c r="BK202" s="222">
        <f>ROUND(I202*H202,2)</f>
        <v>0</v>
      </c>
      <c r="BL202" s="18" t="s">
        <v>173</v>
      </c>
      <c r="BM202" s="221" t="s">
        <v>1528</v>
      </c>
    </row>
    <row r="203" spans="1:65" s="2" customFormat="1" ht="6.95" customHeight="1">
      <c r="A203" s="35"/>
      <c r="B203" s="55"/>
      <c r="C203" s="56"/>
      <c r="D203" s="56"/>
      <c r="E203" s="56"/>
      <c r="F203" s="56"/>
      <c r="G203" s="56"/>
      <c r="H203" s="56"/>
      <c r="I203" s="159"/>
      <c r="J203" s="56"/>
      <c r="K203" s="56"/>
      <c r="L203" s="40"/>
      <c r="M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</row>
  </sheetData>
  <sheetProtection algorithmName="SHA-512" hashValue="yZT3Bn47yg0thOzv/n5JzJHM6tAlaSs3ag2iRcO/sOdRQa+5LOsAnMM9JQHMQJb1lCDZbPSG6hi1b/ewORgofQ==" saltValue="Us9QZzo1bpLp0W5fY3Xb5Bzm1juXeo4rxRFDgjhVds2S772uqXX8iKHNPP2GdXD11BSiTy16XU9MZ2mBpfhhLw==" spinCount="100000" sheet="1" objects="1" scenarios="1" formatColumns="0" formatRows="0" autoFilter="0"/>
  <autoFilter ref="C124:K202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16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6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110</v>
      </c>
    </row>
    <row r="3" spans="1:46" s="1" customFormat="1" ht="6.95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21"/>
      <c r="AT3" s="18" t="s">
        <v>85</v>
      </c>
    </row>
    <row r="4" spans="1:46" s="1" customFormat="1" ht="24.95" customHeight="1">
      <c r="B4" s="21"/>
      <c r="D4" s="120" t="s">
        <v>120</v>
      </c>
      <c r="I4" s="116"/>
      <c r="L4" s="21"/>
      <c r="M4" s="121" t="s">
        <v>10</v>
      </c>
      <c r="AT4" s="18" t="s">
        <v>4</v>
      </c>
    </row>
    <row r="5" spans="1:46" s="1" customFormat="1" ht="6.95" customHeight="1">
      <c r="B5" s="21"/>
      <c r="I5" s="116"/>
      <c r="L5" s="21"/>
    </row>
    <row r="6" spans="1:46" s="1" customFormat="1" ht="12" customHeight="1">
      <c r="B6" s="21"/>
      <c r="D6" s="122" t="s">
        <v>15</v>
      </c>
      <c r="I6" s="116"/>
      <c r="L6" s="21"/>
    </row>
    <row r="7" spans="1:46" s="1" customFormat="1" ht="16.5" customHeight="1">
      <c r="B7" s="21"/>
      <c r="E7" s="333" t="str">
        <f>'Rekapitulace stavby'!K6</f>
        <v>Psí útulek Bety Ostrov - nové zázemí</v>
      </c>
      <c r="F7" s="334"/>
      <c r="G7" s="334"/>
      <c r="H7" s="334"/>
      <c r="I7" s="116"/>
      <c r="L7" s="21"/>
    </row>
    <row r="8" spans="1:46" s="1" customFormat="1" ht="12" customHeight="1">
      <c r="B8" s="21"/>
      <c r="D8" s="122" t="s">
        <v>121</v>
      </c>
      <c r="I8" s="116"/>
      <c r="L8" s="21"/>
    </row>
    <row r="9" spans="1:46" s="2" customFormat="1" ht="16.5" customHeight="1">
      <c r="A9" s="35"/>
      <c r="B9" s="40"/>
      <c r="C9" s="35"/>
      <c r="D9" s="35"/>
      <c r="E9" s="333" t="s">
        <v>1244</v>
      </c>
      <c r="F9" s="336"/>
      <c r="G9" s="336"/>
      <c r="H9" s="336"/>
      <c r="I9" s="123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2" t="s">
        <v>1245</v>
      </c>
      <c r="E10" s="35"/>
      <c r="F10" s="35"/>
      <c r="G10" s="35"/>
      <c r="H10" s="35"/>
      <c r="I10" s="123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35" t="s">
        <v>1529</v>
      </c>
      <c r="F11" s="336"/>
      <c r="G11" s="336"/>
      <c r="H11" s="336"/>
      <c r="I11" s="123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123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2" t="s">
        <v>17</v>
      </c>
      <c r="E13" s="35"/>
      <c r="F13" s="111" t="s">
        <v>1</v>
      </c>
      <c r="G13" s="35"/>
      <c r="H13" s="35"/>
      <c r="I13" s="124" t="s">
        <v>18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2" t="s">
        <v>19</v>
      </c>
      <c r="E14" s="35"/>
      <c r="F14" s="111" t="s">
        <v>20</v>
      </c>
      <c r="G14" s="35"/>
      <c r="H14" s="35"/>
      <c r="I14" s="124" t="s">
        <v>21</v>
      </c>
      <c r="J14" s="125" t="str">
        <f>'Rekapitulace stavby'!AN8</f>
        <v>13. 8. 2019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23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2" t="s">
        <v>23</v>
      </c>
      <c r="E16" s="35"/>
      <c r="F16" s="35"/>
      <c r="G16" s="35"/>
      <c r="H16" s="35"/>
      <c r="I16" s="124" t="s">
        <v>24</v>
      </c>
      <c r="J16" s="111" t="str">
        <f>IF('Rekapitulace stavby'!AN10="","",'Rekapitulace stavby'!AN10)</f>
        <v/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tr">
        <f>IF('Rekapitulace stavby'!E11="","",'Rekapitulace stavby'!E11)</f>
        <v>Město Ostrov</v>
      </c>
      <c r="F17" s="35"/>
      <c r="G17" s="35"/>
      <c r="H17" s="35"/>
      <c r="I17" s="124" t="s">
        <v>26</v>
      </c>
      <c r="J17" s="111" t="str">
        <f>IF('Rekapitulace stavby'!AN11="","",'Rekapitulace stavby'!AN11)</f>
        <v/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23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2" t="s">
        <v>27</v>
      </c>
      <c r="E19" s="35"/>
      <c r="F19" s="35"/>
      <c r="G19" s="35"/>
      <c r="H19" s="35"/>
      <c r="I19" s="124" t="s">
        <v>24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37" t="str">
        <f>'Rekapitulace stavby'!E14</f>
        <v>Vyplň údaj</v>
      </c>
      <c r="F20" s="338"/>
      <c r="G20" s="338"/>
      <c r="H20" s="338"/>
      <c r="I20" s="124" t="s">
        <v>26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23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2" t="s">
        <v>29</v>
      </c>
      <c r="E22" s="35"/>
      <c r="F22" s="35"/>
      <c r="G22" s="35"/>
      <c r="H22" s="35"/>
      <c r="I22" s="124" t="s">
        <v>24</v>
      </c>
      <c r="J22" s="111" t="str">
        <f>IF('Rekapitulace stavby'!AN16="","",'Rekapitulace stavby'!AN16)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tr">
        <f>IF('Rekapitulace stavby'!E17="","",'Rekapitulace stavby'!E17)</f>
        <v>Ing.Vladislav Skoček, Ostrov</v>
      </c>
      <c r="F23" s="35"/>
      <c r="G23" s="35"/>
      <c r="H23" s="35"/>
      <c r="I23" s="124" t="s">
        <v>26</v>
      </c>
      <c r="J23" s="111" t="str">
        <f>IF('Rekapitulace stavby'!AN17="","",'Rekapitulace stavby'!AN17)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23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2" t="s">
        <v>32</v>
      </c>
      <c r="E25" s="35"/>
      <c r="F25" s="35"/>
      <c r="G25" s="35"/>
      <c r="H25" s="35"/>
      <c r="I25" s="124" t="s">
        <v>24</v>
      </c>
      <c r="J25" s="111" t="str">
        <f>IF('Rekapitulace stavby'!AN19="","",'Rekapitulace stavby'!AN19)</f>
        <v/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tr">
        <f>IF('Rekapitulace stavby'!E20="","",'Rekapitulace stavby'!E20)</f>
        <v>Neubauerová Soňa, SK-Projekt Ostrov</v>
      </c>
      <c r="F26" s="35"/>
      <c r="G26" s="35"/>
      <c r="H26" s="35"/>
      <c r="I26" s="124" t="s">
        <v>26</v>
      </c>
      <c r="J26" s="111" t="str">
        <f>IF('Rekapitulace stavby'!AN20="","",'Rekapitulace stavby'!AN20)</f>
        <v/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23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2" t="s">
        <v>34</v>
      </c>
      <c r="E28" s="35"/>
      <c r="F28" s="35"/>
      <c r="G28" s="35"/>
      <c r="H28" s="35"/>
      <c r="I28" s="123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6"/>
      <c r="B29" s="127"/>
      <c r="C29" s="126"/>
      <c r="D29" s="126"/>
      <c r="E29" s="339" t="s">
        <v>1</v>
      </c>
      <c r="F29" s="339"/>
      <c r="G29" s="339"/>
      <c r="H29" s="339"/>
      <c r="I29" s="128"/>
      <c r="J29" s="126"/>
      <c r="K29" s="126"/>
      <c r="L29" s="129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23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30"/>
      <c r="E31" s="130"/>
      <c r="F31" s="130"/>
      <c r="G31" s="130"/>
      <c r="H31" s="130"/>
      <c r="I31" s="131"/>
      <c r="J31" s="130"/>
      <c r="K31" s="13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32" t="s">
        <v>35</v>
      </c>
      <c r="E32" s="35"/>
      <c r="F32" s="35"/>
      <c r="G32" s="35"/>
      <c r="H32" s="35"/>
      <c r="I32" s="123"/>
      <c r="J32" s="133">
        <f>ROUND(J121,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30"/>
      <c r="E33" s="130"/>
      <c r="F33" s="130"/>
      <c r="G33" s="130"/>
      <c r="H33" s="130"/>
      <c r="I33" s="131"/>
      <c r="J33" s="130"/>
      <c r="K33" s="130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34" t="s">
        <v>37</v>
      </c>
      <c r="G34" s="35"/>
      <c r="H34" s="35"/>
      <c r="I34" s="135" t="s">
        <v>36</v>
      </c>
      <c r="J34" s="134" t="s">
        <v>38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6" t="s">
        <v>39</v>
      </c>
      <c r="E35" s="122" t="s">
        <v>40</v>
      </c>
      <c r="F35" s="137">
        <f>ROUND((SUM(BE121:BE124)),  2)</f>
        <v>0</v>
      </c>
      <c r="G35" s="35"/>
      <c r="H35" s="35"/>
      <c r="I35" s="138">
        <v>0.21</v>
      </c>
      <c r="J35" s="137">
        <f>ROUND(((SUM(BE121:BE124))*I35),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2" t="s">
        <v>41</v>
      </c>
      <c r="F36" s="137">
        <f>ROUND((SUM(BF121:BF124)),  2)</f>
        <v>0</v>
      </c>
      <c r="G36" s="35"/>
      <c r="H36" s="35"/>
      <c r="I36" s="138">
        <v>0.15</v>
      </c>
      <c r="J36" s="137">
        <f>ROUND(((SUM(BF121:BF124))*I36),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2" t="s">
        <v>42</v>
      </c>
      <c r="F37" s="137">
        <f>ROUND((SUM(BG121:BG124)),  2)</f>
        <v>0</v>
      </c>
      <c r="G37" s="35"/>
      <c r="H37" s="35"/>
      <c r="I37" s="138">
        <v>0.21</v>
      </c>
      <c r="J37" s="13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2" t="s">
        <v>43</v>
      </c>
      <c r="F38" s="137">
        <f>ROUND((SUM(BH121:BH124)),  2)</f>
        <v>0</v>
      </c>
      <c r="G38" s="35"/>
      <c r="H38" s="35"/>
      <c r="I38" s="138">
        <v>0.15</v>
      </c>
      <c r="J38" s="137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2" t="s">
        <v>44</v>
      </c>
      <c r="F39" s="137">
        <f>ROUND((SUM(BI121:BI124)),  2)</f>
        <v>0</v>
      </c>
      <c r="G39" s="35"/>
      <c r="H39" s="35"/>
      <c r="I39" s="138">
        <v>0</v>
      </c>
      <c r="J39" s="137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23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9"/>
      <c r="D41" s="140" t="s">
        <v>45</v>
      </c>
      <c r="E41" s="141"/>
      <c r="F41" s="141"/>
      <c r="G41" s="142" t="s">
        <v>46</v>
      </c>
      <c r="H41" s="143" t="s">
        <v>47</v>
      </c>
      <c r="I41" s="144"/>
      <c r="J41" s="145">
        <f>SUM(J32:J39)</f>
        <v>0</v>
      </c>
      <c r="K41" s="146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123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I43" s="116"/>
      <c r="L43" s="21"/>
    </row>
    <row r="44" spans="1:31" s="1" customFormat="1" ht="14.45" customHeight="1">
      <c r="B44" s="21"/>
      <c r="I44" s="116"/>
      <c r="L44" s="21"/>
    </row>
    <row r="45" spans="1:31" s="1" customFormat="1" ht="14.45" customHeight="1">
      <c r="B45" s="21"/>
      <c r="I45" s="116"/>
      <c r="L45" s="21"/>
    </row>
    <row r="46" spans="1:31" s="1" customFormat="1" ht="14.45" customHeight="1">
      <c r="B46" s="21"/>
      <c r="I46" s="116"/>
      <c r="L46" s="21"/>
    </row>
    <row r="47" spans="1:31" s="1" customFormat="1" ht="14.45" customHeight="1">
      <c r="B47" s="21"/>
      <c r="I47" s="116"/>
      <c r="L47" s="21"/>
    </row>
    <row r="48" spans="1:31" s="1" customFormat="1" ht="14.45" customHeight="1">
      <c r="B48" s="21"/>
      <c r="I48" s="116"/>
      <c r="L48" s="21"/>
    </row>
    <row r="49" spans="1:31" s="1" customFormat="1" ht="14.45" customHeight="1">
      <c r="B49" s="21"/>
      <c r="I49" s="116"/>
      <c r="L49" s="21"/>
    </row>
    <row r="50" spans="1:31" s="2" customFormat="1" ht="14.45" customHeight="1">
      <c r="B50" s="52"/>
      <c r="D50" s="147" t="s">
        <v>48</v>
      </c>
      <c r="E50" s="148"/>
      <c r="F50" s="148"/>
      <c r="G50" s="147" t="s">
        <v>49</v>
      </c>
      <c r="H50" s="148"/>
      <c r="I50" s="149"/>
      <c r="J50" s="148"/>
      <c r="K50" s="148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50" t="s">
        <v>50</v>
      </c>
      <c r="E61" s="151"/>
      <c r="F61" s="152" t="s">
        <v>51</v>
      </c>
      <c r="G61" s="150" t="s">
        <v>50</v>
      </c>
      <c r="H61" s="151"/>
      <c r="I61" s="153"/>
      <c r="J61" s="154" t="s">
        <v>51</v>
      </c>
      <c r="K61" s="15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7" t="s">
        <v>52</v>
      </c>
      <c r="E65" s="155"/>
      <c r="F65" s="155"/>
      <c r="G65" s="147" t="s">
        <v>53</v>
      </c>
      <c r="H65" s="155"/>
      <c r="I65" s="156"/>
      <c r="J65" s="155"/>
      <c r="K65" s="15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50" t="s">
        <v>50</v>
      </c>
      <c r="E76" s="151"/>
      <c r="F76" s="152" t="s">
        <v>51</v>
      </c>
      <c r="G76" s="150" t="s">
        <v>50</v>
      </c>
      <c r="H76" s="151"/>
      <c r="I76" s="153"/>
      <c r="J76" s="154" t="s">
        <v>51</v>
      </c>
      <c r="K76" s="15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7"/>
      <c r="C77" s="158"/>
      <c r="D77" s="158"/>
      <c r="E77" s="158"/>
      <c r="F77" s="158"/>
      <c r="G77" s="158"/>
      <c r="H77" s="158"/>
      <c r="I77" s="159"/>
      <c r="J77" s="158"/>
      <c r="K77" s="1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60"/>
      <c r="C81" s="161"/>
      <c r="D81" s="161"/>
      <c r="E81" s="161"/>
      <c r="F81" s="161"/>
      <c r="G81" s="161"/>
      <c r="H81" s="161"/>
      <c r="I81" s="162"/>
      <c r="J81" s="161"/>
      <c r="K81" s="16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123</v>
      </c>
      <c r="D82" s="37"/>
      <c r="E82" s="37"/>
      <c r="F82" s="37"/>
      <c r="G82" s="37"/>
      <c r="H82" s="37"/>
      <c r="I82" s="123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23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123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40" t="str">
        <f>E7</f>
        <v>Psí útulek Bety Ostrov - nové zázemí</v>
      </c>
      <c r="F85" s="341"/>
      <c r="G85" s="341"/>
      <c r="H85" s="341"/>
      <c r="I85" s="123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121</v>
      </c>
      <c r="D86" s="23"/>
      <c r="E86" s="23"/>
      <c r="F86" s="23"/>
      <c r="G86" s="23"/>
      <c r="H86" s="23"/>
      <c r="I86" s="116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40" t="s">
        <v>1244</v>
      </c>
      <c r="F87" s="342"/>
      <c r="G87" s="342"/>
      <c r="H87" s="342"/>
      <c r="I87" s="123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1245</v>
      </c>
      <c r="D88" s="37"/>
      <c r="E88" s="37"/>
      <c r="F88" s="37"/>
      <c r="G88" s="37"/>
      <c r="H88" s="37"/>
      <c r="I88" s="123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08" t="str">
        <f>E11</f>
        <v>04-05 - Ostatní</v>
      </c>
      <c r="F89" s="342"/>
      <c r="G89" s="342"/>
      <c r="H89" s="342"/>
      <c r="I89" s="123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19</v>
      </c>
      <c r="D91" s="37"/>
      <c r="E91" s="37"/>
      <c r="F91" s="28" t="str">
        <f>F14</f>
        <v xml:space="preserve"> </v>
      </c>
      <c r="G91" s="37"/>
      <c r="H91" s="37"/>
      <c r="I91" s="124" t="s">
        <v>21</v>
      </c>
      <c r="J91" s="67" t="str">
        <f>IF(J14="","",J14)</f>
        <v>13. 8. 2019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123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27.95" customHeight="1">
      <c r="A93" s="35"/>
      <c r="B93" s="36"/>
      <c r="C93" s="30" t="s">
        <v>23</v>
      </c>
      <c r="D93" s="37"/>
      <c r="E93" s="37"/>
      <c r="F93" s="28" t="str">
        <f>E17</f>
        <v>Město Ostrov</v>
      </c>
      <c r="G93" s="37"/>
      <c r="H93" s="37"/>
      <c r="I93" s="124" t="s">
        <v>29</v>
      </c>
      <c r="J93" s="33" t="str">
        <f>E23</f>
        <v>Ing.Vladislav Skoček, Ostrov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27.95" customHeight="1">
      <c r="A94" s="35"/>
      <c r="B94" s="36"/>
      <c r="C94" s="30" t="s">
        <v>27</v>
      </c>
      <c r="D94" s="37"/>
      <c r="E94" s="37"/>
      <c r="F94" s="28" t="str">
        <f>IF(E20="","",E20)</f>
        <v>Vyplň údaj</v>
      </c>
      <c r="G94" s="37"/>
      <c r="H94" s="37"/>
      <c r="I94" s="124" t="s">
        <v>32</v>
      </c>
      <c r="J94" s="33" t="str">
        <f>E26</f>
        <v>Neubauerová Soňa, SK-Projekt Ostrov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23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63" t="s">
        <v>124</v>
      </c>
      <c r="D96" s="164"/>
      <c r="E96" s="164"/>
      <c r="F96" s="164"/>
      <c r="G96" s="164"/>
      <c r="H96" s="164"/>
      <c r="I96" s="165"/>
      <c r="J96" s="166" t="s">
        <v>125</v>
      </c>
      <c r="K96" s="164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123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67" t="s">
        <v>126</v>
      </c>
      <c r="D98" s="37"/>
      <c r="E98" s="37"/>
      <c r="F98" s="37"/>
      <c r="G98" s="37"/>
      <c r="H98" s="37"/>
      <c r="I98" s="123"/>
      <c r="J98" s="85">
        <f>J121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127</v>
      </c>
    </row>
    <row r="99" spans="1:47" s="9" customFormat="1" ht="24.95" customHeight="1">
      <c r="B99" s="168"/>
      <c r="C99" s="169"/>
      <c r="D99" s="170" t="s">
        <v>1530</v>
      </c>
      <c r="E99" s="171"/>
      <c r="F99" s="171"/>
      <c r="G99" s="171"/>
      <c r="H99" s="171"/>
      <c r="I99" s="172"/>
      <c r="J99" s="173">
        <f>J122</f>
        <v>0</v>
      </c>
      <c r="K99" s="169"/>
      <c r="L99" s="174"/>
    </row>
    <row r="100" spans="1:47" s="2" customFormat="1" ht="21.75" customHeight="1">
      <c r="A100" s="35"/>
      <c r="B100" s="36"/>
      <c r="C100" s="37"/>
      <c r="D100" s="37"/>
      <c r="E100" s="37"/>
      <c r="F100" s="37"/>
      <c r="G100" s="37"/>
      <c r="H100" s="37"/>
      <c r="I100" s="123"/>
      <c r="J100" s="37"/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47" s="2" customFormat="1" ht="6.95" customHeight="1">
      <c r="A101" s="35"/>
      <c r="B101" s="55"/>
      <c r="C101" s="56"/>
      <c r="D101" s="56"/>
      <c r="E101" s="56"/>
      <c r="F101" s="56"/>
      <c r="G101" s="56"/>
      <c r="H101" s="56"/>
      <c r="I101" s="159"/>
      <c r="J101" s="56"/>
      <c r="K101" s="56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pans="1:47" s="2" customFormat="1" ht="6.95" customHeight="1">
      <c r="A105" s="35"/>
      <c r="B105" s="57"/>
      <c r="C105" s="58"/>
      <c r="D105" s="58"/>
      <c r="E105" s="58"/>
      <c r="F105" s="58"/>
      <c r="G105" s="58"/>
      <c r="H105" s="58"/>
      <c r="I105" s="162"/>
      <c r="J105" s="58"/>
      <c r="K105" s="58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47" s="2" customFormat="1" ht="24.95" customHeight="1">
      <c r="A106" s="35"/>
      <c r="B106" s="36"/>
      <c r="C106" s="24" t="s">
        <v>152</v>
      </c>
      <c r="D106" s="37"/>
      <c r="E106" s="37"/>
      <c r="F106" s="37"/>
      <c r="G106" s="37"/>
      <c r="H106" s="37"/>
      <c r="I106" s="123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47" s="2" customFormat="1" ht="6.95" customHeight="1">
      <c r="A107" s="35"/>
      <c r="B107" s="36"/>
      <c r="C107" s="37"/>
      <c r="D107" s="37"/>
      <c r="E107" s="37"/>
      <c r="F107" s="37"/>
      <c r="G107" s="37"/>
      <c r="H107" s="37"/>
      <c r="I107" s="123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12" customHeight="1">
      <c r="A108" s="35"/>
      <c r="B108" s="36"/>
      <c r="C108" s="30" t="s">
        <v>15</v>
      </c>
      <c r="D108" s="37"/>
      <c r="E108" s="37"/>
      <c r="F108" s="37"/>
      <c r="G108" s="37"/>
      <c r="H108" s="37"/>
      <c r="I108" s="123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47" s="2" customFormat="1" ht="16.5" customHeight="1">
      <c r="A109" s="35"/>
      <c r="B109" s="36"/>
      <c r="C109" s="37"/>
      <c r="D109" s="37"/>
      <c r="E109" s="340" t="str">
        <f>E7</f>
        <v>Psí útulek Bety Ostrov - nové zázemí</v>
      </c>
      <c r="F109" s="341"/>
      <c r="G109" s="341"/>
      <c r="H109" s="341"/>
      <c r="I109" s="123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1" customFormat="1" ht="12" customHeight="1">
      <c r="B110" s="22"/>
      <c r="C110" s="30" t="s">
        <v>121</v>
      </c>
      <c r="D110" s="23"/>
      <c r="E110" s="23"/>
      <c r="F110" s="23"/>
      <c r="G110" s="23"/>
      <c r="H110" s="23"/>
      <c r="I110" s="116"/>
      <c r="J110" s="23"/>
      <c r="K110" s="23"/>
      <c r="L110" s="21"/>
    </row>
    <row r="111" spans="1:47" s="2" customFormat="1" ht="16.5" customHeight="1">
      <c r="A111" s="35"/>
      <c r="B111" s="36"/>
      <c r="C111" s="37"/>
      <c r="D111" s="37"/>
      <c r="E111" s="340" t="s">
        <v>1244</v>
      </c>
      <c r="F111" s="342"/>
      <c r="G111" s="342"/>
      <c r="H111" s="342"/>
      <c r="I111" s="123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47" s="2" customFormat="1" ht="12" customHeight="1">
      <c r="A112" s="35"/>
      <c r="B112" s="36"/>
      <c r="C112" s="30" t="s">
        <v>1245</v>
      </c>
      <c r="D112" s="37"/>
      <c r="E112" s="37"/>
      <c r="F112" s="37"/>
      <c r="G112" s="37"/>
      <c r="H112" s="37"/>
      <c r="I112" s="123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08" t="str">
        <f>E11</f>
        <v>04-05 - Ostatní</v>
      </c>
      <c r="F113" s="342"/>
      <c r="G113" s="342"/>
      <c r="H113" s="342"/>
      <c r="I113" s="123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123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19</v>
      </c>
      <c r="D115" s="37"/>
      <c r="E115" s="37"/>
      <c r="F115" s="28" t="str">
        <f>F14</f>
        <v xml:space="preserve"> </v>
      </c>
      <c r="G115" s="37"/>
      <c r="H115" s="37"/>
      <c r="I115" s="124" t="s">
        <v>21</v>
      </c>
      <c r="J115" s="67" t="str">
        <f>IF(J14="","",J14)</f>
        <v>13. 8. 2019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123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27.95" customHeight="1">
      <c r="A117" s="35"/>
      <c r="B117" s="36"/>
      <c r="C117" s="30" t="s">
        <v>23</v>
      </c>
      <c r="D117" s="37"/>
      <c r="E117" s="37"/>
      <c r="F117" s="28" t="str">
        <f>E17</f>
        <v>Město Ostrov</v>
      </c>
      <c r="G117" s="37"/>
      <c r="H117" s="37"/>
      <c r="I117" s="124" t="s">
        <v>29</v>
      </c>
      <c r="J117" s="33" t="str">
        <f>E23</f>
        <v>Ing.Vladislav Skoček, Ostrov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27.95" customHeight="1">
      <c r="A118" s="35"/>
      <c r="B118" s="36"/>
      <c r="C118" s="30" t="s">
        <v>27</v>
      </c>
      <c r="D118" s="37"/>
      <c r="E118" s="37"/>
      <c r="F118" s="28" t="str">
        <f>IF(E20="","",E20)</f>
        <v>Vyplň údaj</v>
      </c>
      <c r="G118" s="37"/>
      <c r="H118" s="37"/>
      <c r="I118" s="124" t="s">
        <v>32</v>
      </c>
      <c r="J118" s="33" t="str">
        <f>E26</f>
        <v>Neubauerová Soňa, SK-Projekt Ostrov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123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1" customFormat="1" ht="29.25" customHeight="1">
      <c r="A120" s="181"/>
      <c r="B120" s="182"/>
      <c r="C120" s="183" t="s">
        <v>153</v>
      </c>
      <c r="D120" s="184" t="s">
        <v>60</v>
      </c>
      <c r="E120" s="184" t="s">
        <v>56</v>
      </c>
      <c r="F120" s="184" t="s">
        <v>57</v>
      </c>
      <c r="G120" s="184" t="s">
        <v>154</v>
      </c>
      <c r="H120" s="184" t="s">
        <v>155</v>
      </c>
      <c r="I120" s="185" t="s">
        <v>156</v>
      </c>
      <c r="J120" s="186" t="s">
        <v>125</v>
      </c>
      <c r="K120" s="187" t="s">
        <v>157</v>
      </c>
      <c r="L120" s="188"/>
      <c r="M120" s="76" t="s">
        <v>1</v>
      </c>
      <c r="N120" s="77" t="s">
        <v>39</v>
      </c>
      <c r="O120" s="77" t="s">
        <v>158</v>
      </c>
      <c r="P120" s="77" t="s">
        <v>159</v>
      </c>
      <c r="Q120" s="77" t="s">
        <v>160</v>
      </c>
      <c r="R120" s="77" t="s">
        <v>161</v>
      </c>
      <c r="S120" s="77" t="s">
        <v>162</v>
      </c>
      <c r="T120" s="78" t="s">
        <v>163</v>
      </c>
      <c r="U120" s="181"/>
      <c r="V120" s="181"/>
      <c r="W120" s="181"/>
      <c r="X120" s="181"/>
      <c r="Y120" s="181"/>
      <c r="Z120" s="181"/>
      <c r="AA120" s="181"/>
      <c r="AB120" s="181"/>
      <c r="AC120" s="181"/>
      <c r="AD120" s="181"/>
      <c r="AE120" s="181"/>
    </row>
    <row r="121" spans="1:65" s="2" customFormat="1" ht="22.9" customHeight="1">
      <c r="A121" s="35"/>
      <c r="B121" s="36"/>
      <c r="C121" s="83" t="s">
        <v>164</v>
      </c>
      <c r="D121" s="37"/>
      <c r="E121" s="37"/>
      <c r="F121" s="37"/>
      <c r="G121" s="37"/>
      <c r="H121" s="37"/>
      <c r="I121" s="123"/>
      <c r="J121" s="189">
        <f>BK121</f>
        <v>0</v>
      </c>
      <c r="K121" s="37"/>
      <c r="L121" s="40"/>
      <c r="M121" s="79"/>
      <c r="N121" s="190"/>
      <c r="O121" s="80"/>
      <c r="P121" s="191">
        <f>P122</f>
        <v>0</v>
      </c>
      <c r="Q121" s="80"/>
      <c r="R121" s="191">
        <f>R122</f>
        <v>0</v>
      </c>
      <c r="S121" s="80"/>
      <c r="T121" s="192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74</v>
      </c>
      <c r="AU121" s="18" t="s">
        <v>127</v>
      </c>
      <c r="BK121" s="193">
        <f>BK122</f>
        <v>0</v>
      </c>
    </row>
    <row r="122" spans="1:65" s="12" customFormat="1" ht="25.9" customHeight="1">
      <c r="B122" s="194"/>
      <c r="C122" s="195"/>
      <c r="D122" s="196" t="s">
        <v>74</v>
      </c>
      <c r="E122" s="197" t="s">
        <v>1531</v>
      </c>
      <c r="F122" s="197" t="s">
        <v>109</v>
      </c>
      <c r="G122" s="195"/>
      <c r="H122" s="195"/>
      <c r="I122" s="198"/>
      <c r="J122" s="199">
        <f>BK122</f>
        <v>0</v>
      </c>
      <c r="K122" s="195"/>
      <c r="L122" s="200"/>
      <c r="M122" s="201"/>
      <c r="N122" s="202"/>
      <c r="O122" s="202"/>
      <c r="P122" s="203">
        <f>SUM(P123:P124)</f>
        <v>0</v>
      </c>
      <c r="Q122" s="202"/>
      <c r="R122" s="203">
        <f>SUM(R123:R124)</f>
        <v>0</v>
      </c>
      <c r="S122" s="202"/>
      <c r="T122" s="204">
        <f>SUM(T123:T124)</f>
        <v>0</v>
      </c>
      <c r="AR122" s="205" t="s">
        <v>173</v>
      </c>
      <c r="AT122" s="206" t="s">
        <v>74</v>
      </c>
      <c r="AU122" s="206" t="s">
        <v>75</v>
      </c>
      <c r="AY122" s="205" t="s">
        <v>167</v>
      </c>
      <c r="BK122" s="207">
        <f>SUM(BK123:BK124)</f>
        <v>0</v>
      </c>
    </row>
    <row r="123" spans="1:65" s="2" customFormat="1" ht="16.5" customHeight="1">
      <c r="A123" s="35"/>
      <c r="B123" s="36"/>
      <c r="C123" s="210" t="s">
        <v>83</v>
      </c>
      <c r="D123" s="210" t="s">
        <v>169</v>
      </c>
      <c r="E123" s="211" t="s">
        <v>1532</v>
      </c>
      <c r="F123" s="212" t="s">
        <v>1533</v>
      </c>
      <c r="G123" s="213" t="s">
        <v>320</v>
      </c>
      <c r="H123" s="214">
        <v>1</v>
      </c>
      <c r="I123" s="215"/>
      <c r="J123" s="214">
        <f>ROUND(I123*H123,2)</f>
        <v>0</v>
      </c>
      <c r="K123" s="216"/>
      <c r="L123" s="40"/>
      <c r="M123" s="217" t="s">
        <v>1</v>
      </c>
      <c r="N123" s="218" t="s">
        <v>40</v>
      </c>
      <c r="O123" s="72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1" t="s">
        <v>1534</v>
      </c>
      <c r="AT123" s="221" t="s">
        <v>169</v>
      </c>
      <c r="AU123" s="221" t="s">
        <v>83</v>
      </c>
      <c r="AY123" s="18" t="s">
        <v>167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8" t="s">
        <v>83</v>
      </c>
      <c r="BK123" s="222">
        <f>ROUND(I123*H123,2)</f>
        <v>0</v>
      </c>
      <c r="BL123" s="18" t="s">
        <v>1534</v>
      </c>
      <c r="BM123" s="221" t="s">
        <v>1535</v>
      </c>
    </row>
    <row r="124" spans="1:65" s="2" customFormat="1" ht="16.5" customHeight="1">
      <c r="A124" s="35"/>
      <c r="B124" s="36"/>
      <c r="C124" s="210" t="s">
        <v>85</v>
      </c>
      <c r="D124" s="210" t="s">
        <v>169</v>
      </c>
      <c r="E124" s="211" t="s">
        <v>1536</v>
      </c>
      <c r="F124" s="212" t="s">
        <v>1537</v>
      </c>
      <c r="G124" s="213" t="s">
        <v>320</v>
      </c>
      <c r="H124" s="214">
        <v>1</v>
      </c>
      <c r="I124" s="215"/>
      <c r="J124" s="214">
        <f>ROUND(I124*H124,2)</f>
        <v>0</v>
      </c>
      <c r="K124" s="216"/>
      <c r="L124" s="40"/>
      <c r="M124" s="280" t="s">
        <v>1</v>
      </c>
      <c r="N124" s="281" t="s">
        <v>40</v>
      </c>
      <c r="O124" s="282"/>
      <c r="P124" s="283">
        <f>O124*H124</f>
        <v>0</v>
      </c>
      <c r="Q124" s="283">
        <v>0</v>
      </c>
      <c r="R124" s="283">
        <f>Q124*H124</f>
        <v>0</v>
      </c>
      <c r="S124" s="283">
        <v>0</v>
      </c>
      <c r="T124" s="28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1" t="s">
        <v>1534</v>
      </c>
      <c r="AT124" s="221" t="s">
        <v>169</v>
      </c>
      <c r="AU124" s="221" t="s">
        <v>83</v>
      </c>
      <c r="AY124" s="18" t="s">
        <v>167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8" t="s">
        <v>83</v>
      </c>
      <c r="BK124" s="222">
        <f>ROUND(I124*H124,2)</f>
        <v>0</v>
      </c>
      <c r="BL124" s="18" t="s">
        <v>1534</v>
      </c>
      <c r="BM124" s="221" t="s">
        <v>1538</v>
      </c>
    </row>
    <row r="125" spans="1:65" s="2" customFormat="1" ht="6.95" customHeight="1">
      <c r="A125" s="35"/>
      <c r="B125" s="55"/>
      <c r="C125" s="56"/>
      <c r="D125" s="56"/>
      <c r="E125" s="56"/>
      <c r="F125" s="56"/>
      <c r="G125" s="56"/>
      <c r="H125" s="56"/>
      <c r="I125" s="159"/>
      <c r="J125" s="56"/>
      <c r="K125" s="56"/>
      <c r="L125" s="40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algorithmName="SHA-512" hashValue="xdDJNOvOUE6n9prHJHO9TReTofZmyS7FeAk5y+kDf1g/LXiIH0hXgjxyqCyjzggqGlI06IYbwvjc5Tvs9yxWWA==" saltValue="qNUUzxtvFPfe6i48zAr7JMvtMc4BeT5mXHv+rJgt4X/IkvOQRJGqWaMaa5FiSv/pwpVQNurv4j9g4PAtZ+Mkhg==" spinCount="100000" sheet="1" objects="1" scenarios="1" formatColumns="0" formatRows="0" autoFilter="0"/>
  <autoFilter ref="C120:K124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24</vt:i4>
      </vt:variant>
    </vt:vector>
  </HeadingPairs>
  <TitlesOfParts>
    <vt:vector size="36" baseType="lpstr">
      <vt:lpstr>Rekapitulace stavby</vt:lpstr>
      <vt:lpstr>01 - stavební část</vt:lpstr>
      <vt:lpstr>02 - septik + filtr + čer...</vt:lpstr>
      <vt:lpstr>03 - silnoproudá elektrot...</vt:lpstr>
      <vt:lpstr>04-01 - Vnitřní kanalizace</vt:lpstr>
      <vt:lpstr>04-02 - Vnitřní vodovod</vt:lpstr>
      <vt:lpstr>04-03 - Zařizovací předměty</vt:lpstr>
      <vt:lpstr>04-04 - Venkovní vodovod</vt:lpstr>
      <vt:lpstr>04-05 - Ostatní</vt:lpstr>
      <vt:lpstr>05 - vzduchotechnika</vt:lpstr>
      <vt:lpstr>06 - vybavení objektu</vt:lpstr>
      <vt:lpstr>07 - vedlejší náklady</vt:lpstr>
      <vt:lpstr>'01 - stavební část'!Názvy_tisku</vt:lpstr>
      <vt:lpstr>'02 - septik + filtr + čer...'!Názvy_tisku</vt:lpstr>
      <vt:lpstr>'03 - silnoproudá elektrot...'!Názvy_tisku</vt:lpstr>
      <vt:lpstr>'04-01 - Vnitřní kanalizace'!Názvy_tisku</vt:lpstr>
      <vt:lpstr>'04-02 - Vnitřní vodovod'!Názvy_tisku</vt:lpstr>
      <vt:lpstr>'04-03 - Zařizovací předměty'!Názvy_tisku</vt:lpstr>
      <vt:lpstr>'04-04 - Venkovní vodovod'!Názvy_tisku</vt:lpstr>
      <vt:lpstr>'04-05 - Ostatní'!Názvy_tisku</vt:lpstr>
      <vt:lpstr>'05 - vzduchotechnika'!Názvy_tisku</vt:lpstr>
      <vt:lpstr>'06 - vybavení objektu'!Názvy_tisku</vt:lpstr>
      <vt:lpstr>'07 - vedlejší náklady'!Názvy_tisku</vt:lpstr>
      <vt:lpstr>'Rekapitulace stavby'!Názvy_tisku</vt:lpstr>
      <vt:lpstr>'01 - stavební část'!Oblast_tisku</vt:lpstr>
      <vt:lpstr>'02 - septik + filtr + čer...'!Oblast_tisku</vt:lpstr>
      <vt:lpstr>'03 - silnoproudá elektrot...'!Oblast_tisku</vt:lpstr>
      <vt:lpstr>'04-01 - Vnitřní kanalizace'!Oblast_tisku</vt:lpstr>
      <vt:lpstr>'04-02 - Vnitřní vodovod'!Oblast_tisku</vt:lpstr>
      <vt:lpstr>'04-03 - Zařizovací předměty'!Oblast_tisku</vt:lpstr>
      <vt:lpstr>'04-04 - Venkovní vodovod'!Oblast_tisku</vt:lpstr>
      <vt:lpstr>'04-05 - Ostatní'!Oblast_tisku</vt:lpstr>
      <vt:lpstr>'05 - vzduchotechnika'!Oblast_tisku</vt:lpstr>
      <vt:lpstr>'06 - vybavení objektu'!Oblast_tisku</vt:lpstr>
      <vt:lpstr>'07 - vedlejší náklady'!Oblast_tisku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SN-PC\SN</dc:creator>
  <cp:lastModifiedBy>ehola</cp:lastModifiedBy>
  <dcterms:created xsi:type="dcterms:W3CDTF">2019-10-10T08:11:15Z</dcterms:created>
  <dcterms:modified xsi:type="dcterms:W3CDTF">2019-12-05T06:47:53Z</dcterms:modified>
</cp:coreProperties>
</file>